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25200" windowHeight="11940" activeTab="2"/>
  </bookViews>
  <sheets>
    <sheet name="재가" sheetId="4" r:id="rId1"/>
    <sheet name="장기" sheetId="5" r:id="rId2"/>
    <sheet name="돌봄" sheetId="6" r:id="rId3"/>
  </sheets>
  <definedNames>
    <definedName name="_xlnm.Print_Area" localSheetId="2">돌봄!$A$1:$L$42</definedName>
    <definedName name="_xlnm.Print_Area" localSheetId="1">장기!$A$1:$L$45</definedName>
    <definedName name="_xlnm.Print_Area" localSheetId="0">재가!$C$1:$Q$57</definedName>
    <definedName name="_xlnm.Print_Titles" localSheetId="0">재가!$6:$6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6" l="1"/>
  <c r="K41" i="6"/>
  <c r="L41" i="6" s="1"/>
  <c r="J41" i="6"/>
  <c r="J40" i="6" s="1"/>
  <c r="L39" i="6"/>
  <c r="K38" i="6"/>
  <c r="L38" i="6" s="1"/>
  <c r="J38" i="6"/>
  <c r="J37" i="6" s="1"/>
  <c r="L36" i="6"/>
  <c r="L35" i="6"/>
  <c r="L34" i="6"/>
  <c r="L33" i="6"/>
  <c r="L32" i="6"/>
  <c r="L31" i="6"/>
  <c r="L30" i="6"/>
  <c r="L29" i="6"/>
  <c r="K28" i="6"/>
  <c r="L28" i="6" s="1"/>
  <c r="J28" i="6"/>
  <c r="J27" i="6"/>
  <c r="L26" i="6"/>
  <c r="K25" i="6"/>
  <c r="L25" i="6" s="1"/>
  <c r="J25" i="6"/>
  <c r="J24" i="6" s="1"/>
  <c r="L23" i="6"/>
  <c r="L22" i="6"/>
  <c r="L21" i="6"/>
  <c r="L20" i="6"/>
  <c r="L19" i="6"/>
  <c r="L18" i="6"/>
  <c r="L17" i="6"/>
  <c r="K16" i="6"/>
  <c r="L16" i="6" s="1"/>
  <c r="J16" i="6"/>
  <c r="L15" i="6"/>
  <c r="F15" i="6"/>
  <c r="L14" i="6"/>
  <c r="F14" i="6"/>
  <c r="L13" i="6"/>
  <c r="E13" i="6"/>
  <c r="E12" i="6" s="1"/>
  <c r="F12" i="6" s="1"/>
  <c r="D13" i="6"/>
  <c r="K12" i="6"/>
  <c r="L12" i="6" s="1"/>
  <c r="J12" i="6"/>
  <c r="D12" i="6"/>
  <c r="L11" i="6"/>
  <c r="F11" i="6"/>
  <c r="L10" i="6"/>
  <c r="F10" i="6"/>
  <c r="L9" i="6"/>
  <c r="E9" i="6"/>
  <c r="F9" i="6" s="1"/>
  <c r="D9" i="6"/>
  <c r="L8" i="6"/>
  <c r="F8" i="6"/>
  <c r="K7" i="6"/>
  <c r="K6" i="6" s="1"/>
  <c r="J7" i="6"/>
  <c r="J6" i="6" s="1"/>
  <c r="E7" i="6"/>
  <c r="F7" i="6" s="1"/>
  <c r="D7" i="6"/>
  <c r="D6" i="6" s="1"/>
  <c r="D5" i="6" s="1"/>
  <c r="E6" i="6"/>
  <c r="J5" i="6" l="1"/>
  <c r="E5" i="6"/>
  <c r="F5" i="6" s="1"/>
  <c r="L6" i="6"/>
  <c r="F6" i="6"/>
  <c r="F13" i="6"/>
  <c r="K27" i="6"/>
  <c r="L27" i="6" s="1"/>
  <c r="L7" i="6"/>
  <c r="K24" i="6"/>
  <c r="L24" i="6" s="1"/>
  <c r="K40" i="6"/>
  <c r="L40" i="6" s="1"/>
  <c r="K37" i="6"/>
  <c r="L37" i="6" s="1"/>
  <c r="K5" i="6" l="1"/>
  <c r="L5" i="6" s="1"/>
  <c r="L45" i="5" l="1"/>
  <c r="K44" i="5"/>
  <c r="L44" i="5" s="1"/>
  <c r="J44" i="5"/>
  <c r="J43" i="5" s="1"/>
  <c r="L43" i="5" s="1"/>
  <c r="K43" i="5"/>
  <c r="L42" i="5"/>
  <c r="L41" i="5"/>
  <c r="K41" i="5"/>
  <c r="J41" i="5"/>
  <c r="K40" i="5"/>
  <c r="L40" i="5" s="1"/>
  <c r="J40" i="5"/>
  <c r="L39" i="5"/>
  <c r="L38" i="5"/>
  <c r="L37" i="5"/>
  <c r="L36" i="5"/>
  <c r="L35" i="5"/>
  <c r="L34" i="5"/>
  <c r="L33" i="5"/>
  <c r="L32" i="5"/>
  <c r="K31" i="5"/>
  <c r="L31" i="5" s="1"/>
  <c r="J31" i="5"/>
  <c r="J30" i="5" s="1"/>
  <c r="L29" i="5"/>
  <c r="L28" i="5"/>
  <c r="L27" i="5"/>
  <c r="K26" i="5"/>
  <c r="L26" i="5" s="1"/>
  <c r="J26" i="5"/>
  <c r="J25" i="5"/>
  <c r="L24" i="5"/>
  <c r="L23" i="5"/>
  <c r="L22" i="5"/>
  <c r="L21" i="5"/>
  <c r="L20" i="5"/>
  <c r="L19" i="5"/>
  <c r="L18" i="5"/>
  <c r="F18" i="5"/>
  <c r="K17" i="5"/>
  <c r="J17" i="5"/>
  <c r="L17" i="5" s="1"/>
  <c r="F17" i="5"/>
  <c r="E17" i="5"/>
  <c r="D17" i="5"/>
  <c r="L16" i="5"/>
  <c r="F16" i="5"/>
  <c r="E16" i="5"/>
  <c r="D16" i="5"/>
  <c r="L15" i="5"/>
  <c r="F15" i="5"/>
  <c r="L14" i="5"/>
  <c r="F14" i="5"/>
  <c r="K13" i="5"/>
  <c r="L13" i="5" s="1"/>
  <c r="J13" i="5"/>
  <c r="F13" i="5"/>
  <c r="L12" i="5"/>
  <c r="F12" i="5"/>
  <c r="E12" i="5"/>
  <c r="D12" i="5"/>
  <c r="L11" i="5"/>
  <c r="F11" i="5"/>
  <c r="E11" i="5"/>
  <c r="D11" i="5"/>
  <c r="L10" i="5"/>
  <c r="F10" i="5"/>
  <c r="L9" i="5"/>
  <c r="F9" i="5"/>
  <c r="L8" i="5"/>
  <c r="F8" i="5"/>
  <c r="K7" i="5"/>
  <c r="J7" i="5"/>
  <c r="L7" i="5" s="1"/>
  <c r="F7" i="5"/>
  <c r="E7" i="5"/>
  <c r="D7" i="5"/>
  <c r="K6" i="5"/>
  <c r="E6" i="5"/>
  <c r="E5" i="5" s="1"/>
  <c r="D6" i="5"/>
  <c r="D5" i="5" s="1"/>
  <c r="F5" i="5" l="1"/>
  <c r="K25" i="5"/>
  <c r="L25" i="5" s="1"/>
  <c r="F6" i="5"/>
  <c r="K30" i="5"/>
  <c r="L30" i="5" s="1"/>
  <c r="J6" i="5"/>
  <c r="J5" i="5" s="1"/>
  <c r="L6" i="5" l="1"/>
  <c r="K5" i="5"/>
  <c r="L5" i="5" s="1"/>
  <c r="P56" i="4" l="1"/>
  <c r="P55" i="4"/>
  <c r="O55" i="4"/>
  <c r="N55" i="4"/>
  <c r="N54" i="4" s="1"/>
  <c r="O54" i="4"/>
  <c r="P53" i="4"/>
  <c r="O52" i="4"/>
  <c r="P52" i="4" s="1"/>
  <c r="N52" i="4"/>
  <c r="N51" i="4"/>
  <c r="P50" i="4"/>
  <c r="P49" i="4"/>
  <c r="P48" i="4"/>
  <c r="P47" i="4"/>
  <c r="O47" i="4"/>
  <c r="N47" i="4"/>
  <c r="P46" i="4"/>
  <c r="P45" i="4"/>
  <c r="O45" i="4"/>
  <c r="N45" i="4"/>
  <c r="P44" i="4"/>
  <c r="P43" i="4"/>
  <c r="P42" i="4"/>
  <c r="P41" i="4"/>
  <c r="O40" i="4"/>
  <c r="P40" i="4" s="1"/>
  <c r="N40" i="4"/>
  <c r="P39" i="4"/>
  <c r="P38" i="4"/>
  <c r="P37" i="4"/>
  <c r="O36" i="4"/>
  <c r="P36" i="4" s="1"/>
  <c r="N36" i="4"/>
  <c r="P35" i="4"/>
  <c r="O34" i="4"/>
  <c r="P34" i="4" s="1"/>
  <c r="N34" i="4"/>
  <c r="P33" i="4"/>
  <c r="O32" i="4"/>
  <c r="P32" i="4" s="1"/>
  <c r="N32" i="4"/>
  <c r="N31" i="4" s="1"/>
  <c r="N30" i="4" s="1"/>
  <c r="P29" i="4"/>
  <c r="P28" i="4"/>
  <c r="P27" i="4"/>
  <c r="O26" i="4"/>
  <c r="P26" i="4" s="1"/>
  <c r="N26" i="4"/>
  <c r="N25" i="4" s="1"/>
  <c r="P24" i="4"/>
  <c r="P23" i="4"/>
  <c r="I23" i="4"/>
  <c r="P22" i="4"/>
  <c r="I22" i="4"/>
  <c r="P21" i="4"/>
  <c r="H21" i="4"/>
  <c r="I21" i="4" s="1"/>
  <c r="G21" i="4"/>
  <c r="P20" i="4"/>
  <c r="H20" i="4"/>
  <c r="I20" i="4" s="1"/>
  <c r="G20" i="4"/>
  <c r="P19" i="4"/>
  <c r="I19" i="4"/>
  <c r="O18" i="4"/>
  <c r="P18" i="4" s="1"/>
  <c r="N18" i="4"/>
  <c r="G18" i="4"/>
  <c r="I18" i="4" s="1"/>
  <c r="P17" i="4"/>
  <c r="P16" i="4"/>
  <c r="I16" i="4"/>
  <c r="P15" i="4"/>
  <c r="O15" i="4"/>
  <c r="N15" i="4"/>
  <c r="H15" i="4"/>
  <c r="I15" i="4" s="1"/>
  <c r="G15" i="4"/>
  <c r="P14" i="4"/>
  <c r="H14" i="4"/>
  <c r="I14" i="4" s="1"/>
  <c r="G14" i="4"/>
  <c r="P13" i="4"/>
  <c r="I13" i="4"/>
  <c r="P12" i="4"/>
  <c r="I12" i="4"/>
  <c r="P11" i="4"/>
  <c r="I11" i="4"/>
  <c r="P10" i="4"/>
  <c r="I10" i="4"/>
  <c r="O9" i="4"/>
  <c r="O8" i="4" s="1"/>
  <c r="N9" i="4"/>
  <c r="N8" i="4" s="1"/>
  <c r="H9" i="4"/>
  <c r="I9" i="4" s="1"/>
  <c r="G9" i="4"/>
  <c r="G8" i="4" s="1"/>
  <c r="H8" i="4"/>
  <c r="H7" i="4" s="1"/>
  <c r="N7" i="4" l="1"/>
  <c r="P8" i="4"/>
  <c r="P54" i="4"/>
  <c r="I8" i="4"/>
  <c r="O51" i="4"/>
  <c r="P51" i="4" s="1"/>
  <c r="P9" i="4"/>
  <c r="G17" i="4"/>
  <c r="I17" i="4" s="1"/>
  <c r="O25" i="4"/>
  <c r="P25" i="4" s="1"/>
  <c r="O31" i="4"/>
  <c r="G7" i="4" l="1"/>
  <c r="I7" i="4" s="1"/>
  <c r="P31" i="4"/>
  <c r="O30" i="4"/>
  <c r="P30" i="4" l="1"/>
  <c r="O7" i="4"/>
  <c r="P7" i="4" s="1"/>
</calcChain>
</file>

<file path=xl/sharedStrings.xml><?xml version="1.0" encoding="utf-8"?>
<sst xmlns="http://schemas.openxmlformats.org/spreadsheetml/2006/main" count="247" uniqueCount="140">
  <si>
    <t>2018년도 미추홀종합사회복지관 부설 재가노인지원서비스센터 
재가노인서비스사업 2차 추경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</si>
  <si>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</si>
  <si>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</si>
  <si>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 xml:space="preserve"> </t>
    <phoneticPr fontId="3" type="noConversion"/>
  </si>
  <si>
    <t>세 입</t>
    <phoneticPr fontId="3" type="noConversion"/>
  </si>
  <si>
    <t>세 출</t>
    <phoneticPr fontId="3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</si>
  <si>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</si>
  <si>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</si>
  <si>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</si>
  <si>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1차 추경(A)</t>
    <phoneticPr fontId="3" type="noConversion"/>
  </si>
  <si>
    <t>2018 2차 추경(B)</t>
    <phoneticPr fontId="3" type="noConversion"/>
  </si>
  <si>
    <t>증감
(B)-(A)</t>
    <phoneticPr fontId="15" type="noConversion"/>
  </si>
  <si>
    <t>세목</t>
    <phoneticPr fontId="15" type="noConversion"/>
  </si>
  <si>
    <t>총계</t>
    <phoneticPr fontId="15" type="noConversion"/>
  </si>
  <si>
    <t>보조금수입</t>
    <phoneticPr fontId="6" type="noConversion"/>
  </si>
  <si>
    <t>사무비</t>
    <phoneticPr fontId="15" type="noConversion"/>
  </si>
  <si>
    <t>인건비</t>
    <phoneticPr fontId="6" type="noConversion"/>
  </si>
  <si>
    <t>경상보조금</t>
    <phoneticPr fontId="6" type="noConversion"/>
  </si>
  <si>
    <t>급여</t>
    <phoneticPr fontId="6" type="noConversion"/>
  </si>
  <si>
    <t>장려수당</t>
    <phoneticPr fontId="19" type="noConversion"/>
  </si>
  <si>
    <t>제수당</t>
    <phoneticPr fontId="19" type="noConversion"/>
  </si>
  <si>
    <t>장비보강</t>
    <phoneticPr fontId="19" type="noConversion"/>
  </si>
  <si>
    <t>퇴직적립금</t>
    <phoneticPr fontId="19" type="noConversion"/>
  </si>
  <si>
    <t>특화프로그램</t>
    <phoneticPr fontId="6" type="noConversion"/>
  </si>
  <si>
    <t>사회보험부담금</t>
    <phoneticPr fontId="6" type="noConversion"/>
  </si>
  <si>
    <t>후원금</t>
    <phoneticPr fontId="6" type="noConversion"/>
  </si>
  <si>
    <t>기타후생경비</t>
    <phoneticPr fontId="6" type="noConversion"/>
  </si>
  <si>
    <t>업무추진비</t>
    <phoneticPr fontId="6" type="noConversion"/>
  </si>
  <si>
    <t>기관운영비</t>
    <phoneticPr fontId="6" type="noConversion"/>
  </si>
  <si>
    <t>잡수입</t>
    <phoneticPr fontId="6" type="noConversion"/>
  </si>
  <si>
    <t>회의비</t>
    <phoneticPr fontId="6" type="noConversion"/>
  </si>
  <si>
    <t>운영비</t>
    <phoneticPr fontId="15" type="noConversion"/>
  </si>
  <si>
    <t>수용비및수수료</t>
    <phoneticPr fontId="15" type="noConversion"/>
  </si>
  <si>
    <t>이월금</t>
    <phoneticPr fontId="6" type="noConversion"/>
  </si>
  <si>
    <t>공공요금</t>
    <phoneticPr fontId="15" type="noConversion"/>
  </si>
  <si>
    <t>제세공과금</t>
    <phoneticPr fontId="15" type="noConversion"/>
  </si>
  <si>
    <t>잡수입이월금</t>
    <phoneticPr fontId="15" type="noConversion"/>
  </si>
  <si>
    <t>여비</t>
    <phoneticPr fontId="6" type="noConversion"/>
  </si>
  <si>
    <t>후원금이월금</t>
    <phoneticPr fontId="15" type="noConversion"/>
  </si>
  <si>
    <t>차량비</t>
    <phoneticPr fontId="6" type="noConversion"/>
  </si>
  <si>
    <t xml:space="preserve"> </t>
    <phoneticPr fontId="15" type="noConversion"/>
  </si>
  <si>
    <t>기타운영비</t>
    <phoneticPr fontId="6" type="noConversion"/>
  </si>
  <si>
    <t>재산조성비</t>
    <phoneticPr fontId="6" type="noConversion"/>
  </si>
  <si>
    <t>시설비</t>
    <phoneticPr fontId="6" type="noConversion"/>
  </si>
  <si>
    <t>자산취득비</t>
    <phoneticPr fontId="15" type="noConversion"/>
  </si>
  <si>
    <t>시설장비유지비</t>
    <phoneticPr fontId="6" type="noConversion"/>
  </si>
  <si>
    <t>사업비</t>
    <phoneticPr fontId="6" type="noConversion"/>
  </si>
  <si>
    <t>사업비</t>
    <phoneticPr fontId="6" type="noConversion"/>
  </si>
  <si>
    <t>특화사업</t>
    <phoneticPr fontId="3" type="noConversion"/>
  </si>
  <si>
    <t>특화프로그램</t>
    <phoneticPr fontId="3" type="noConversion"/>
  </si>
  <si>
    <t>가정봉사원파견사업</t>
    <phoneticPr fontId="3" type="noConversion"/>
  </si>
  <si>
    <t>가정봉사원파견</t>
    <phoneticPr fontId="3" type="noConversion"/>
  </si>
  <si>
    <t>대상자관리</t>
    <phoneticPr fontId="3" type="noConversion"/>
  </si>
  <si>
    <t>상담지원</t>
    <phoneticPr fontId="3" type="noConversion"/>
  </si>
  <si>
    <t>자원봉사자관리</t>
    <phoneticPr fontId="3" type="noConversion"/>
  </si>
  <si>
    <t>예방적사업</t>
    <phoneticPr fontId="3" type="noConversion"/>
  </si>
  <si>
    <t>일상생활지원서비스</t>
    <phoneticPr fontId="3" type="noConversion"/>
  </si>
  <si>
    <t>여가활동지원서비스</t>
    <phoneticPr fontId="3" type="noConversion"/>
  </si>
  <si>
    <t>지역사회자원개발</t>
    <phoneticPr fontId="3" type="noConversion"/>
  </si>
  <si>
    <t>주거환경개선</t>
    <phoneticPr fontId="3" type="noConversion"/>
  </si>
  <si>
    <t>긴급지원사업</t>
    <phoneticPr fontId="3" type="noConversion"/>
  </si>
  <si>
    <t>긴급지원서비스</t>
    <phoneticPr fontId="3" type="noConversion"/>
  </si>
  <si>
    <t>사회안전망구축사업</t>
    <phoneticPr fontId="3" type="noConversion"/>
  </si>
  <si>
    <t>연계지원</t>
    <phoneticPr fontId="3" type="noConversion"/>
  </si>
  <si>
    <t>교육지원</t>
    <phoneticPr fontId="3" type="noConversion"/>
  </si>
  <si>
    <t>지역사회네트워크지원</t>
    <phoneticPr fontId="3" type="noConversion"/>
  </si>
  <si>
    <t>잡지출</t>
    <phoneticPr fontId="6" type="noConversion"/>
  </si>
  <si>
    <t>잡지출</t>
    <phoneticPr fontId="6" type="noConversion"/>
  </si>
  <si>
    <t>예비비</t>
    <phoneticPr fontId="6" type="noConversion"/>
  </si>
  <si>
    <t>예비비</t>
    <phoneticPr fontId="6" type="noConversion"/>
  </si>
  <si>
    <t>예비비</t>
    <phoneticPr fontId="6" type="noConversion"/>
  </si>
  <si>
    <t>2018년도 미추홀종합사회복지관 부설 재가노인지원서비스센터 
노인 장기요양서비스 2차 추가경정 세입세출 예산안</t>
    <phoneticPr fontId="6" type="noConversion"/>
  </si>
  <si>
    <t>2018년 1차 추경
(A)</t>
    <phoneticPr fontId="3" type="noConversion"/>
  </si>
  <si>
    <t>2018년 2차 추경
(B)</t>
    <phoneticPr fontId="3" type="noConversion"/>
  </si>
  <si>
    <t>총계</t>
  </si>
  <si>
    <t>요양보험수입</t>
    <phoneticPr fontId="6" type="noConversion"/>
  </si>
  <si>
    <t>사무비</t>
  </si>
  <si>
    <t>인건비</t>
  </si>
  <si>
    <t>본인부담금</t>
    <phoneticPr fontId="6" type="noConversion"/>
  </si>
  <si>
    <t>급여</t>
  </si>
  <si>
    <t>공단부담금</t>
    <phoneticPr fontId="6" type="noConversion"/>
  </si>
  <si>
    <t>제수당</t>
  </si>
  <si>
    <t>가산금</t>
    <phoneticPr fontId="6" type="noConversion"/>
  </si>
  <si>
    <t>퇴직적립금</t>
  </si>
  <si>
    <t>이월금</t>
    <phoneticPr fontId="6" type="noConversion"/>
  </si>
  <si>
    <t>사회보험부담금</t>
    <phoneticPr fontId="3" type="noConversion"/>
  </si>
  <si>
    <t>기타후생경비</t>
  </si>
  <si>
    <t>본인부담금이월금</t>
    <phoneticPr fontId="15" type="noConversion"/>
  </si>
  <si>
    <t>업무추진비</t>
  </si>
  <si>
    <t>공단부담금이월금</t>
    <phoneticPr fontId="15" type="noConversion"/>
  </si>
  <si>
    <t>기관운영비</t>
  </si>
  <si>
    <t>잡수입이월금</t>
    <phoneticPr fontId="15" type="noConversion"/>
  </si>
  <si>
    <t>직책보조비</t>
  </si>
  <si>
    <t>잡수입</t>
    <phoneticPr fontId="6" type="noConversion"/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</si>
  <si>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</si>
  <si>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</si>
  <si>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</si>
  <si>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</si>
  <si>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</si>
  <si>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</si>
  <si>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</si>
  <si>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연료비</t>
  </si>
  <si>
    <t xml:space="preserve"> </t>
    <phoneticPr fontId="15" type="noConversion"/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</si>
  <si>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</si>
  <si>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</si>
  <si>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</si>
  <si>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</si>
  <si>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</si>
  <si>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</si>
  <si>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</si>
  <si>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</si>
  <si>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사회안전망구축</t>
    <phoneticPr fontId="3" type="noConversion"/>
  </si>
  <si>
    <t>요양보호사관리</t>
  </si>
  <si>
    <t>특화프로그램</t>
  </si>
  <si>
    <t>예방적사업</t>
  </si>
  <si>
    <t>요양보호사 교육 및 간담회</t>
    <phoneticPr fontId="3" type="noConversion"/>
  </si>
  <si>
    <t>후원자 및 봉사자관리</t>
    <phoneticPr fontId="3" type="noConversion"/>
  </si>
  <si>
    <t>홍보사업</t>
  </si>
  <si>
    <t>잡지출</t>
  </si>
  <si>
    <t>예비비</t>
  </si>
  <si>
    <t>2018년도 미추홀종합사회복지관 부설 재가노인지원서비스센터 
노인돌봄 종합서비스 2차 추가경정 세입세출 예산안</t>
    <phoneticPr fontId="6" type="noConversion"/>
  </si>
  <si>
    <t>2018 1차 추경
(A)</t>
    <phoneticPr fontId="3" type="noConversion"/>
  </si>
  <si>
    <t>2018 2차 추경
(B)</t>
    <phoneticPr fontId="3" type="noConversion"/>
  </si>
  <si>
    <t>증감
(B)-(A)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</si>
  <si>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</si>
  <si>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</si>
  <si>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</si>
  <si>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1차 추경
(A)</t>
    <phoneticPr fontId="3" type="noConversion"/>
  </si>
  <si>
    <t>2018 2차 추경
(B)</t>
    <phoneticPr fontId="3" type="noConversion"/>
  </si>
  <si>
    <t>총계</t>
    <phoneticPr fontId="15" type="noConversion"/>
  </si>
  <si>
    <t>사업수입</t>
    <phoneticPr fontId="6" type="noConversion"/>
  </si>
  <si>
    <t>사업수입</t>
    <phoneticPr fontId="6" type="noConversion"/>
  </si>
  <si>
    <t>사업수입이월금</t>
    <phoneticPr fontId="15" type="noConversion"/>
  </si>
  <si>
    <t>기타운영비</t>
    <phoneticPr fontId="3" type="noConversion"/>
  </si>
  <si>
    <t>대상자관리</t>
  </si>
  <si>
    <t>가사지원서비스</t>
  </si>
  <si>
    <t>후원자관리</t>
  </si>
  <si>
    <t>노인돌보미관리</t>
  </si>
  <si>
    <t>봉사자관리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</si>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</sst>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&quot;   &quot;* #,###;&quot;   △&quot;* #,###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2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b/>
      <sz val="10"/>
      <name val="석보체 가는"/>
      <family val="1"/>
      <charset val="129"/>
    </font>
    <font>
      <sz val="10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sz val="12"/>
      <color theme="1"/>
      <name val="석보체 가는"/>
      <family val="1"/>
      <charset val="129"/>
    </font>
    <font>
      <b/>
      <sz val="12"/>
      <name val="석보체 가는"/>
      <family val="1"/>
      <charset val="129"/>
    </font>
    <font>
      <sz val="8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</cellStyleXfs>
  <cellXfs count="394">
    <xf numFmtId="0" fontId="0" fillId="0" borderId="0" xfId="0">
      <alignment vertical="center"/>
    </xf>
    <xf numFmtId="176" fontId="2" fillId="0" borderId="0" xfId="2" applyNumberFormat="1" applyFont="1" applyFill="1">
      <alignment vertical="center"/>
    </xf>
    <xf numFmtId="176" fontId="5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7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9" fillId="0" borderId="0" xfId="4" applyNumberFormat="1" applyFont="1" applyFill="1" applyAlignment="1">
      <alignment vertical="center"/>
    </xf>
    <xf numFmtId="176" fontId="10" fillId="0" borderId="0" xfId="3" applyNumberFormat="1" applyFont="1" applyFill="1" applyAlignment="1">
      <alignment horizontal="left" vertical="center"/>
    </xf>
    <xf numFmtId="176" fontId="11" fillId="0" borderId="0" xfId="4" applyNumberFormat="1" applyFont="1" applyFill="1" applyAlignment="1">
      <alignment vertical="center"/>
    </xf>
    <xf numFmtId="176" fontId="12" fillId="0" borderId="0" xfId="4" applyNumberFormat="1" applyFont="1" applyFill="1" applyBorder="1" applyAlignment="1">
      <alignment horizontal="right" vertical="center" shrinkToFit="1"/>
    </xf>
    <xf numFmtId="176" fontId="13" fillId="0" borderId="0" xfId="2" applyNumberFormat="1" applyFont="1" applyFill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>
      <alignment horizontal="center" vertical="center"/>
    </xf>
    <xf numFmtId="176" fontId="14" fillId="0" borderId="3" xfId="2" applyNumberFormat="1" applyFont="1" applyFill="1" applyBorder="1" applyAlignment="1">
      <alignment horizontal="center" vertical="center"/>
    </xf>
    <xf numFmtId="176" fontId="14" fillId="0" borderId="4" xfId="2" applyNumberFormat="1" applyFont="1" applyFill="1" applyBorder="1" applyAlignment="1">
      <alignment horizontal="center" vertical="center"/>
    </xf>
    <xf numFmtId="176" fontId="14" fillId="0" borderId="5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 shrinkToFit="1"/>
    </xf>
    <xf numFmtId="176" fontId="16" fillId="0" borderId="5" xfId="2" applyNumberFormat="1" applyFont="1" applyFill="1" applyBorder="1" applyAlignment="1">
      <alignment horizontal="center" vertical="center" wrapText="1" shrinkToFit="1"/>
    </xf>
    <xf numFmtId="176" fontId="16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Fill="1">
      <alignment vertical="center"/>
    </xf>
    <xf numFmtId="176" fontId="17" fillId="0" borderId="8" xfId="5" applyNumberFormat="1" applyFont="1" applyFill="1" applyBorder="1" applyAlignment="1">
      <alignment horizontal="center" vertical="center" shrinkToFit="1"/>
    </xf>
    <xf numFmtId="176" fontId="17" fillId="0" borderId="9" xfId="5" applyNumberFormat="1" applyFont="1" applyFill="1" applyBorder="1" applyAlignment="1">
      <alignment horizontal="center" vertical="center" shrinkToFit="1"/>
    </xf>
    <xf numFmtId="176" fontId="17" fillId="0" borderId="10" xfId="5" applyNumberFormat="1" applyFont="1" applyFill="1" applyBorder="1" applyAlignment="1">
      <alignment horizontal="center" vertical="center" shrinkToFit="1"/>
    </xf>
    <xf numFmtId="176" fontId="14" fillId="0" borderId="11" xfId="5" applyNumberFormat="1" applyFont="1" applyFill="1" applyBorder="1" applyAlignment="1">
      <alignment vertical="center" shrinkToFit="1"/>
    </xf>
    <xf numFmtId="176" fontId="14" fillId="0" borderId="12" xfId="5" applyNumberFormat="1" applyFont="1" applyFill="1" applyBorder="1" applyAlignment="1">
      <alignment vertical="center" shrinkToFit="1"/>
    </xf>
    <xf numFmtId="0" fontId="14" fillId="0" borderId="13" xfId="1" applyNumberFormat="1" applyFont="1" applyFill="1" applyBorder="1" applyAlignment="1">
      <alignment horizontal="right" vertical="center" shrinkToFit="1"/>
    </xf>
    <xf numFmtId="176" fontId="17" fillId="0" borderId="14" xfId="5" applyNumberFormat="1" applyFont="1" applyFill="1" applyBorder="1" applyAlignment="1">
      <alignment horizontal="center" vertical="center"/>
    </xf>
    <xf numFmtId="176" fontId="17" fillId="0" borderId="15" xfId="5" applyNumberFormat="1" applyFont="1" applyFill="1" applyBorder="1" applyAlignment="1">
      <alignment horizontal="center" vertical="center"/>
    </xf>
    <xf numFmtId="176" fontId="17" fillId="0" borderId="16" xfId="5" applyNumberFormat="1" applyFont="1" applyFill="1" applyBorder="1" applyAlignment="1">
      <alignment horizontal="center" vertical="center"/>
    </xf>
    <xf numFmtId="0" fontId="14" fillId="0" borderId="13" xfId="5" applyNumberFormat="1" applyFont="1" applyFill="1" applyBorder="1" applyAlignment="1">
      <alignment vertical="center" shrinkToFit="1"/>
    </xf>
    <xf numFmtId="176" fontId="17" fillId="0" borderId="17" xfId="5" applyNumberFormat="1" applyFont="1" applyFill="1" applyBorder="1" applyAlignment="1">
      <alignment vertical="center" shrinkToFit="1"/>
    </xf>
    <xf numFmtId="176" fontId="17" fillId="0" borderId="18" xfId="5" applyNumberFormat="1" applyFont="1" applyFill="1" applyBorder="1" applyAlignment="1">
      <alignment vertical="center" shrinkToFit="1"/>
    </xf>
    <xf numFmtId="176" fontId="17" fillId="0" borderId="19" xfId="5" applyNumberFormat="1" applyFont="1" applyFill="1" applyBorder="1" applyAlignment="1">
      <alignment vertical="center" shrinkToFit="1"/>
    </xf>
    <xf numFmtId="176" fontId="14" fillId="0" borderId="20" xfId="5" applyNumberFormat="1" applyFont="1" applyFill="1" applyBorder="1" applyAlignment="1">
      <alignment vertical="center" shrinkToFit="1"/>
    </xf>
    <xf numFmtId="176" fontId="14" fillId="0" borderId="21" xfId="5" applyNumberFormat="1" applyFont="1" applyFill="1" applyBorder="1" applyAlignment="1">
      <alignment vertical="center" shrinkToFit="1"/>
    </xf>
    <xf numFmtId="0" fontId="14" fillId="0" borderId="22" xfId="1" applyNumberFormat="1" applyFont="1" applyFill="1" applyBorder="1" applyAlignment="1">
      <alignment horizontal="right" vertical="center" shrinkToFit="1"/>
    </xf>
    <xf numFmtId="176" fontId="17" fillId="0" borderId="23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/>
    </xf>
    <xf numFmtId="176" fontId="17" fillId="0" borderId="24" xfId="5" applyNumberFormat="1" applyFont="1" applyFill="1" applyBorder="1" applyAlignment="1">
      <alignment horizontal="left" vertical="center"/>
    </xf>
    <xf numFmtId="177" fontId="14" fillId="0" borderId="22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0" fontId="17" fillId="0" borderId="22" xfId="1" applyNumberFormat="1" applyFont="1" applyFill="1" applyBorder="1" applyAlignment="1">
      <alignment horizontal="right" vertical="center" shrinkToFit="1"/>
    </xf>
    <xf numFmtId="176" fontId="17" fillId="0" borderId="25" xfId="5" applyNumberFormat="1" applyFont="1" applyFill="1" applyBorder="1" applyAlignment="1">
      <alignment horizontal="left" vertical="center"/>
    </xf>
    <xf numFmtId="176" fontId="17" fillId="0" borderId="27" xfId="5" applyNumberFormat="1" applyFont="1" applyFill="1" applyBorder="1" applyAlignment="1">
      <alignment horizontal="left" vertical="center"/>
    </xf>
    <xf numFmtId="176" fontId="17" fillId="0" borderId="18" xfId="5" applyNumberFormat="1" applyFont="1" applyFill="1" applyBorder="1" applyAlignment="1">
      <alignment horizontal="left" vertical="center"/>
    </xf>
    <xf numFmtId="176" fontId="17" fillId="0" borderId="19" xfId="5" applyNumberFormat="1" applyFont="1" applyFill="1" applyBorder="1" applyAlignment="1">
      <alignment horizontal="left" vertical="center"/>
    </xf>
    <xf numFmtId="176" fontId="17" fillId="0" borderId="20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vertical="center" shrinkToFit="1"/>
    </xf>
    <xf numFmtId="177" fontId="17" fillId="0" borderId="22" xfId="5" applyNumberFormat="1" applyFont="1" applyFill="1" applyBorder="1" applyAlignment="1">
      <alignment vertical="center" shrinkToFit="1"/>
    </xf>
    <xf numFmtId="176" fontId="17" fillId="0" borderId="28" xfId="2" applyNumberFormat="1" applyFont="1" applyFill="1" applyBorder="1" applyAlignment="1">
      <alignment vertical="center" shrinkToFit="1"/>
    </xf>
    <xf numFmtId="176" fontId="17" fillId="0" borderId="29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2" fillId="0" borderId="20" xfId="6" applyNumberFormat="1" applyFont="1" applyFill="1" applyBorder="1" applyAlignment="1">
      <alignment horizontal="right" vertical="center" shrinkToFit="1"/>
    </xf>
    <xf numFmtId="176" fontId="17" fillId="0" borderId="21" xfId="2" applyNumberFormat="1" applyFont="1" applyFill="1" applyBorder="1">
      <alignment vertical="center"/>
    </xf>
    <xf numFmtId="176" fontId="17" fillId="0" borderId="28" xfId="2" applyNumberFormat="1" applyFont="1" applyFill="1" applyBorder="1" applyAlignment="1">
      <alignment vertical="center"/>
    </xf>
    <xf numFmtId="176" fontId="17" fillId="0" borderId="29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 shrinkToFit="1"/>
    </xf>
    <xf numFmtId="176" fontId="17" fillId="0" borderId="26" xfId="5" applyNumberFormat="1" applyFont="1" applyFill="1" applyBorder="1" applyAlignment="1">
      <alignment horizontal="left" vertical="center" shrinkToFit="1"/>
    </xf>
    <xf numFmtId="176" fontId="18" fillId="0" borderId="20" xfId="6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horizontal="left" vertical="center"/>
    </xf>
    <xf numFmtId="176" fontId="17" fillId="0" borderId="31" xfId="2" applyNumberFormat="1" applyFont="1" applyFill="1" applyBorder="1" applyAlignment="1">
      <alignment vertical="center" shrinkToFit="1"/>
    </xf>
    <xf numFmtId="176" fontId="17" fillId="0" borderId="32" xfId="5" applyNumberFormat="1" applyFont="1" applyFill="1" applyBorder="1" applyAlignment="1">
      <alignment vertical="center" shrinkToFit="1"/>
    </xf>
    <xf numFmtId="176" fontId="17" fillId="0" borderId="33" xfId="5" applyNumberFormat="1" applyFont="1" applyFill="1" applyBorder="1" applyAlignment="1">
      <alignment vertical="center" shrinkToFit="1"/>
    </xf>
    <xf numFmtId="176" fontId="18" fillId="0" borderId="20" xfId="6" applyNumberFormat="1" applyFont="1" applyFill="1" applyBorder="1" applyAlignment="1">
      <alignment vertical="center" shrinkToFit="1"/>
    </xf>
    <xf numFmtId="176" fontId="17" fillId="0" borderId="34" xfId="2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vertical="center" shrinkToFit="1"/>
    </xf>
    <xf numFmtId="176" fontId="17" fillId="0" borderId="26" xfId="2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vertical="center" shrinkToFit="1"/>
    </xf>
    <xf numFmtId="176" fontId="12" fillId="0" borderId="21" xfId="7" applyNumberFormat="1" applyFont="1" applyFill="1" applyBorder="1" applyAlignment="1">
      <alignment vertical="center" shrinkToFit="1"/>
    </xf>
    <xf numFmtId="0" fontId="17" fillId="0" borderId="22" xfId="5" applyNumberFormat="1" applyFont="1" applyFill="1" applyBorder="1" applyAlignment="1">
      <alignment vertical="center" shrinkToFit="1"/>
    </xf>
    <xf numFmtId="176" fontId="17" fillId="0" borderId="25" xfId="2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 shrinkToFit="1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0" xfId="7" applyNumberFormat="1" applyFont="1" applyFill="1" applyBorder="1" applyAlignment="1">
      <alignment vertical="center" shrinkToFit="1"/>
    </xf>
    <xf numFmtId="176" fontId="17" fillId="0" borderId="21" xfId="7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horizontal="left" vertical="center"/>
    </xf>
    <xf numFmtId="176" fontId="17" fillId="0" borderId="34" xfId="5" applyNumberFormat="1" applyFont="1" applyFill="1" applyBorder="1" applyAlignment="1">
      <alignment vertical="center" shrinkToFit="1"/>
    </xf>
    <xf numFmtId="176" fontId="14" fillId="0" borderId="21" xfId="2" applyNumberFormat="1" applyFont="1" applyFill="1" applyBorder="1">
      <alignment vertical="center"/>
    </xf>
    <xf numFmtId="176" fontId="17" fillId="0" borderId="32" xfId="5" applyNumberFormat="1" applyFont="1" applyFill="1" applyBorder="1" applyAlignment="1">
      <alignment horizontal="left" vertical="center"/>
    </xf>
    <xf numFmtId="176" fontId="17" fillId="0" borderId="21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28" xfId="5" applyNumberFormat="1" applyFont="1" applyFill="1" applyBorder="1" applyAlignment="1">
      <alignment vertical="center" shrinkToFit="1"/>
    </xf>
    <xf numFmtId="176" fontId="17" fillId="0" borderId="21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shrinkToFit="1"/>
    </xf>
    <xf numFmtId="176" fontId="17" fillId="0" borderId="30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shrinkToFit="1"/>
    </xf>
    <xf numFmtId="176" fontId="17" fillId="0" borderId="26" xfId="2" applyNumberFormat="1" applyFont="1" applyFill="1" applyBorder="1" applyAlignment="1">
      <alignment vertical="center" shrinkToFit="1"/>
    </xf>
    <xf numFmtId="176" fontId="17" fillId="0" borderId="35" xfId="5" applyNumberFormat="1" applyFont="1" applyFill="1" applyBorder="1" applyAlignment="1">
      <alignment vertical="center" shrinkToFit="1"/>
    </xf>
    <xf numFmtId="176" fontId="17" fillId="0" borderId="36" xfId="2" applyNumberFormat="1" applyFont="1" applyFill="1" applyBorder="1" applyAlignment="1">
      <alignment shrinkToFit="1"/>
    </xf>
    <xf numFmtId="176" fontId="17" fillId="0" borderId="37" xfId="5" applyNumberFormat="1" applyFont="1" applyFill="1" applyBorder="1" applyAlignment="1">
      <alignment vertical="center" shrinkToFit="1"/>
    </xf>
    <xf numFmtId="176" fontId="12" fillId="0" borderId="38" xfId="7" applyNumberFormat="1" applyFont="1" applyFill="1" applyBorder="1" applyAlignment="1">
      <alignment horizontal="right" vertical="center" shrinkToFit="1"/>
    </xf>
    <xf numFmtId="176" fontId="17" fillId="0" borderId="39" xfId="2" applyNumberFormat="1" applyFont="1" applyFill="1" applyBorder="1">
      <alignment vertical="center"/>
    </xf>
    <xf numFmtId="0" fontId="17" fillId="0" borderId="40" xfId="1" applyNumberFormat="1" applyFont="1" applyFill="1" applyBorder="1" applyAlignment="1">
      <alignment horizontal="right" vertical="center" shrinkToFit="1"/>
    </xf>
    <xf numFmtId="176" fontId="17" fillId="0" borderId="41" xfId="5" applyNumberFormat="1" applyFont="1" applyFill="1" applyBorder="1" applyAlignment="1">
      <alignment horizontal="left" vertical="center"/>
    </xf>
    <xf numFmtId="176" fontId="17" fillId="0" borderId="41" xfId="5" applyNumberFormat="1" applyFont="1" applyFill="1" applyBorder="1" applyAlignment="1">
      <alignment vertical="center" shrinkToFit="1"/>
    </xf>
    <xf numFmtId="176" fontId="17" fillId="0" borderId="42" xfId="5" applyNumberFormat="1" applyFont="1" applyFill="1" applyBorder="1" applyAlignment="1">
      <alignment vertical="center" shrinkToFit="1"/>
    </xf>
    <xf numFmtId="176" fontId="17" fillId="0" borderId="31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vertical="center" shrinkToFit="1"/>
    </xf>
    <xf numFmtId="176" fontId="17" fillId="0" borderId="43" xfId="5" applyNumberFormat="1" applyFont="1" applyFill="1" applyBorder="1" applyAlignment="1">
      <alignment vertical="center" shrinkToFit="1"/>
    </xf>
    <xf numFmtId="176" fontId="14" fillId="0" borderId="20" xfId="7" applyNumberFormat="1" applyFont="1" applyFill="1" applyBorder="1" applyAlignment="1">
      <alignment vertical="center" shrinkToFit="1"/>
    </xf>
    <xf numFmtId="176" fontId="14" fillId="0" borderId="21" xfId="7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/>
    </xf>
    <xf numFmtId="176" fontId="17" fillId="0" borderId="18" xfId="5" applyNumberFormat="1" applyFont="1" applyFill="1" applyBorder="1" applyAlignment="1">
      <alignment vertical="center"/>
    </xf>
    <xf numFmtId="176" fontId="17" fillId="0" borderId="19" xfId="5" applyNumberFormat="1" applyFont="1" applyFill="1" applyBorder="1" applyAlignment="1">
      <alignment vertical="center"/>
    </xf>
    <xf numFmtId="176" fontId="17" fillId="0" borderId="29" xfId="2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vertical="center"/>
    </xf>
    <xf numFmtId="176" fontId="17" fillId="0" borderId="30" xfId="2" applyNumberFormat="1" applyFont="1" applyFill="1" applyBorder="1" applyAlignment="1">
      <alignment horizontal="left"/>
    </xf>
    <xf numFmtId="176" fontId="17" fillId="0" borderId="21" xfId="2" applyNumberFormat="1" applyFont="1" applyFill="1" applyBorder="1" applyAlignment="1">
      <alignment horizontal="left" vertical="center" shrinkToFit="1"/>
    </xf>
    <xf numFmtId="176" fontId="17" fillId="0" borderId="26" xfId="2" applyNumberFormat="1" applyFont="1" applyFill="1" applyBorder="1" applyAlignment="1">
      <alignment horizontal="left" vertical="center" shrinkToFit="1"/>
    </xf>
    <xf numFmtId="176" fontId="17" fillId="0" borderId="17" xfId="5" applyNumberFormat="1" applyFont="1" applyFill="1" applyBorder="1" applyAlignment="1">
      <alignment vertical="center"/>
    </xf>
    <xf numFmtId="0" fontId="14" fillId="0" borderId="22" xfId="5" applyNumberFormat="1" applyFont="1" applyFill="1" applyBorder="1" applyAlignment="1">
      <alignment vertical="center" shrinkToFit="1"/>
    </xf>
    <xf numFmtId="176" fontId="17" fillId="0" borderId="29" xfId="5" applyNumberFormat="1" applyFont="1" applyFill="1" applyBorder="1" applyAlignment="1">
      <alignment vertical="center"/>
    </xf>
    <xf numFmtId="176" fontId="17" fillId="0" borderId="21" xfId="5" applyNumberFormat="1" applyFont="1" applyFill="1" applyBorder="1" applyAlignment="1">
      <alignment vertical="center"/>
    </xf>
    <xf numFmtId="176" fontId="17" fillId="0" borderId="26" xfId="5" applyNumberFormat="1" applyFont="1" applyFill="1" applyBorder="1" applyAlignment="1">
      <alignment vertical="center"/>
    </xf>
    <xf numFmtId="176" fontId="17" fillId="0" borderId="27" xfId="5" applyNumberFormat="1" applyFont="1" applyFill="1" applyBorder="1" applyAlignment="1">
      <alignment horizontal="left" vertical="center" shrinkToFit="1"/>
    </xf>
    <xf numFmtId="176" fontId="17" fillId="0" borderId="19" xfId="5" applyNumberFormat="1" applyFont="1" applyFill="1" applyBorder="1" applyAlignment="1">
      <alignment horizontal="left" vertical="center" shrinkToFit="1"/>
    </xf>
    <xf numFmtId="176" fontId="12" fillId="0" borderId="21" xfId="6" applyNumberFormat="1" applyFont="1" applyFill="1" applyBorder="1" applyAlignment="1">
      <alignment horizontal="right" vertical="center" shrinkToFit="1"/>
    </xf>
    <xf numFmtId="176" fontId="17" fillId="0" borderId="0" xfId="2" applyNumberFormat="1" applyFont="1" applyFill="1" applyBorder="1" applyAlignment="1">
      <alignment horizontal="left" vertical="center"/>
    </xf>
    <xf numFmtId="176" fontId="17" fillId="0" borderId="0" xfId="2" applyNumberFormat="1" applyFont="1" applyFill="1" applyBorder="1" applyAlignment="1">
      <alignment horizontal="left" vertical="center" shrinkToFit="1"/>
    </xf>
    <xf numFmtId="176" fontId="20" fillId="0" borderId="0" xfId="2" applyNumberFormat="1" applyFont="1" applyFill="1" applyBorder="1" applyAlignment="1">
      <alignment horizontal="left" vertical="center"/>
    </xf>
    <xf numFmtId="176" fontId="21" fillId="0" borderId="0" xfId="2" applyNumberFormat="1" applyFont="1" applyFill="1" applyBorder="1">
      <alignment vertical="center"/>
    </xf>
    <xf numFmtId="176" fontId="20" fillId="0" borderId="43" xfId="2" applyNumberFormat="1" applyFont="1" applyFill="1" applyBorder="1">
      <alignment vertical="center"/>
    </xf>
    <xf numFmtId="176" fontId="17" fillId="0" borderId="29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Fill="1" applyBorder="1" applyAlignment="1">
      <alignment horizontal="left" vertical="center" shrinkToFit="1"/>
    </xf>
    <xf numFmtId="176" fontId="17" fillId="0" borderId="44" xfId="5" applyNumberFormat="1" applyFont="1" applyFill="1" applyBorder="1" applyAlignment="1">
      <alignment vertical="center"/>
    </xf>
    <xf numFmtId="176" fontId="17" fillId="0" borderId="32" xfId="5" applyNumberFormat="1" applyFont="1" applyFill="1" applyBorder="1" applyAlignment="1">
      <alignment horizontal="left" vertical="center" shrinkToFit="1"/>
    </xf>
    <xf numFmtId="176" fontId="17" fillId="0" borderId="45" xfId="5" applyNumberFormat="1" applyFont="1" applyFill="1" applyBorder="1" applyAlignment="1">
      <alignment horizontal="left" vertical="center"/>
    </xf>
    <xf numFmtId="176" fontId="17" fillId="0" borderId="46" xfId="5" applyNumberFormat="1" applyFont="1" applyFill="1" applyBorder="1" applyAlignment="1">
      <alignment horizontal="left" vertical="center" shrinkToFit="1"/>
    </xf>
    <xf numFmtId="176" fontId="2" fillId="0" borderId="0" xfId="2" applyNumberFormat="1" applyFont="1" applyFill="1" applyBorder="1" applyAlignment="1">
      <alignment horizontal="left" vertical="center"/>
    </xf>
    <xf numFmtId="176" fontId="9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17" fillId="0" borderId="47" xfId="5" applyNumberFormat="1" applyFont="1" applyFill="1" applyBorder="1" applyAlignment="1">
      <alignment horizontal="left" vertical="center"/>
    </xf>
    <xf numFmtId="176" fontId="2" fillId="0" borderId="0" xfId="2" applyNumberFormat="1" applyFont="1" applyFill="1" applyAlignment="1">
      <alignment horizontal="left" vertical="center"/>
    </xf>
    <xf numFmtId="176" fontId="9" fillId="0" borderId="0" xfId="2" applyNumberFormat="1" applyFont="1" applyFill="1">
      <alignment vertical="center"/>
    </xf>
    <xf numFmtId="176" fontId="17" fillId="0" borderId="25" xfId="5" applyNumberFormat="1" applyFont="1" applyFill="1" applyBorder="1" applyAlignment="1">
      <alignment vertical="center"/>
    </xf>
    <xf numFmtId="176" fontId="17" fillId="0" borderId="31" xfId="5" applyNumberFormat="1" applyFont="1" applyFill="1" applyBorder="1" applyAlignment="1">
      <alignment vertical="center"/>
    </xf>
    <xf numFmtId="176" fontId="22" fillId="0" borderId="21" xfId="2" applyNumberFormat="1" applyFont="1" applyFill="1" applyBorder="1">
      <alignment vertical="center"/>
    </xf>
    <xf numFmtId="176" fontId="17" fillId="0" borderId="35" xfId="5" applyNumberFormat="1" applyFont="1" applyFill="1" applyBorder="1" applyAlignment="1">
      <alignment vertical="center"/>
    </xf>
    <xf numFmtId="176" fontId="17" fillId="0" borderId="39" xfId="5" applyNumberFormat="1" applyFont="1" applyFill="1" applyBorder="1" applyAlignment="1">
      <alignment horizontal="left" vertical="center"/>
    </xf>
    <xf numFmtId="176" fontId="17" fillId="0" borderId="37" xfId="5" applyNumberFormat="1" applyFont="1" applyFill="1" applyBorder="1" applyAlignment="1">
      <alignment horizontal="left" vertical="center" shrinkToFit="1"/>
    </xf>
    <xf numFmtId="176" fontId="18" fillId="0" borderId="38" xfId="7" applyNumberFormat="1" applyFont="1" applyFill="1" applyBorder="1" applyAlignment="1">
      <alignment horizontal="right" vertical="center" shrinkToFit="1"/>
    </xf>
    <xf numFmtId="176" fontId="22" fillId="0" borderId="39" xfId="2" applyNumberFormat="1" applyFont="1" applyFill="1" applyBorder="1">
      <alignment vertical="center"/>
    </xf>
    <xf numFmtId="0" fontId="17" fillId="0" borderId="40" xfId="5" applyNumberFormat="1" applyFont="1" applyFill="1" applyBorder="1" applyAlignment="1">
      <alignment vertical="center" shrinkToFit="1"/>
    </xf>
    <xf numFmtId="176" fontId="2" fillId="0" borderId="41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7" fillId="0" borderId="1" xfId="3" applyNumberFormat="1" applyFont="1" applyFill="1" applyBorder="1" applyAlignment="1">
      <alignment horizontal="center" vertical="center" wrapText="1"/>
    </xf>
    <xf numFmtId="176" fontId="7" fillId="0" borderId="2" xfId="3" applyNumberFormat="1" applyFont="1" applyFill="1" applyBorder="1" applyAlignment="1">
      <alignment horizontal="center" vertical="center" wrapText="1"/>
    </xf>
    <xf numFmtId="176" fontId="7" fillId="0" borderId="3" xfId="3" applyNumberFormat="1" applyFont="1" applyFill="1" applyBorder="1" applyAlignment="1">
      <alignment horizontal="center" vertical="center" wrapText="1"/>
    </xf>
    <xf numFmtId="176" fontId="2" fillId="0" borderId="0" xfId="2" applyNumberFormat="1" applyFont="1">
      <alignment vertical="center"/>
    </xf>
    <xf numFmtId="176" fontId="10" fillId="0" borderId="48" xfId="3" applyNumberFormat="1" applyFont="1" applyFill="1" applyBorder="1" applyAlignment="1">
      <alignment horizontal="left" vertical="center"/>
    </xf>
    <xf numFmtId="176" fontId="10" fillId="0" borderId="41" xfId="3" applyNumberFormat="1" applyFont="1" applyFill="1" applyBorder="1" applyAlignment="1">
      <alignment horizontal="left" vertical="center"/>
    </xf>
    <xf numFmtId="176" fontId="10" fillId="0" borderId="42" xfId="3" applyNumberFormat="1" applyFont="1" applyFill="1" applyBorder="1" applyAlignment="1">
      <alignment horizontal="left" vertical="center"/>
    </xf>
    <xf numFmtId="176" fontId="9" fillId="0" borderId="0" xfId="4" applyNumberFormat="1" applyFont="1" applyAlignment="1">
      <alignment vertical="center"/>
    </xf>
    <xf numFmtId="176" fontId="23" fillId="0" borderId="49" xfId="8" applyNumberFormat="1" applyFont="1" applyBorder="1" applyAlignment="1">
      <alignment horizontal="left" vertical="center"/>
    </xf>
    <xf numFmtId="176" fontId="10" fillId="0" borderId="50" xfId="4" applyNumberFormat="1" applyFont="1" applyBorder="1" applyAlignment="1">
      <alignment horizontal="left" vertical="center" wrapText="1"/>
    </xf>
    <xf numFmtId="176" fontId="10" fillId="0" borderId="50" xfId="4" applyNumberFormat="1" applyFont="1" applyBorder="1" applyAlignment="1">
      <alignment vertical="center" shrinkToFit="1"/>
    </xf>
    <xf numFmtId="176" fontId="10" fillId="0" borderId="50" xfId="4" applyNumberFormat="1" applyFont="1" applyBorder="1" applyAlignment="1">
      <alignment horizontal="left" vertical="center" shrinkToFit="1"/>
    </xf>
    <xf numFmtId="176" fontId="10" fillId="0" borderId="50" xfId="4" applyNumberFormat="1" applyFont="1" applyFill="1" applyBorder="1" applyAlignment="1">
      <alignment horizontal="left" vertical="center" shrinkToFit="1"/>
    </xf>
    <xf numFmtId="176" fontId="12" fillId="0" borderId="51" xfId="4" applyNumberFormat="1" applyFont="1" applyFill="1" applyBorder="1" applyAlignment="1">
      <alignment horizontal="right" vertical="center" shrinkToFit="1"/>
    </xf>
    <xf numFmtId="176" fontId="11" fillId="0" borderId="0" xfId="4" applyNumberFormat="1" applyFont="1" applyAlignment="1">
      <alignment vertical="center"/>
    </xf>
    <xf numFmtId="176" fontId="17" fillId="0" borderId="4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6" xfId="2" applyNumberFormat="1" applyFont="1" applyBorder="1" applyAlignment="1">
      <alignment horizontal="center" vertical="center" shrinkToFit="1"/>
    </xf>
    <xf numFmtId="176" fontId="12" fillId="0" borderId="5" xfId="2" applyNumberFormat="1" applyFont="1" applyBorder="1" applyAlignment="1">
      <alignment horizontal="center" vertical="center" wrapText="1" shrinkToFit="1"/>
    </xf>
    <xf numFmtId="176" fontId="12" fillId="0" borderId="7" xfId="2" applyNumberFormat="1" applyFont="1" applyFill="1" applyBorder="1" applyAlignment="1">
      <alignment horizontal="center" vertical="center" wrapText="1" shrinkToFit="1"/>
    </xf>
    <xf numFmtId="177" fontId="17" fillId="0" borderId="4" xfId="2" applyNumberFormat="1" applyFont="1" applyBorder="1" applyAlignment="1">
      <alignment horizontal="center" vertical="center"/>
    </xf>
    <xf numFmtId="177" fontId="17" fillId="0" borderId="5" xfId="2" applyNumberFormat="1" applyFont="1" applyBorder="1" applyAlignment="1">
      <alignment horizontal="center" vertical="center"/>
    </xf>
    <xf numFmtId="177" fontId="17" fillId="0" borderId="6" xfId="2" applyNumberFormat="1" applyFont="1" applyBorder="1" applyAlignment="1">
      <alignment horizontal="center" vertical="center" shrinkToFit="1"/>
    </xf>
    <xf numFmtId="177" fontId="12" fillId="0" borderId="5" xfId="2" applyNumberFormat="1" applyFont="1" applyBorder="1" applyAlignment="1">
      <alignment horizontal="center" vertical="center" wrapText="1" shrinkToFit="1"/>
    </xf>
    <xf numFmtId="177" fontId="12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>
      <alignment horizontal="center" vertical="center"/>
    </xf>
    <xf numFmtId="176" fontId="17" fillId="0" borderId="15" xfId="5" applyNumberFormat="1" applyFont="1" applyBorder="1" applyAlignment="1">
      <alignment horizontal="center" vertical="center" shrinkToFit="1"/>
    </xf>
    <xf numFmtId="176" fontId="17" fillId="0" borderId="52" xfId="5" applyNumberFormat="1" applyFont="1" applyBorder="1" applyAlignment="1">
      <alignment horizontal="center" vertical="center" shrinkToFit="1"/>
    </xf>
    <xf numFmtId="176" fontId="17" fillId="0" borderId="53" xfId="5" applyNumberFormat="1" applyFont="1" applyBorder="1" applyAlignment="1">
      <alignment horizontal="center" vertical="center" shrinkToFit="1"/>
    </xf>
    <xf numFmtId="177" fontId="17" fillId="0" borderId="32" xfId="5" applyNumberFormat="1" applyFont="1" applyBorder="1" applyAlignment="1">
      <alignment vertical="center" shrinkToFit="1"/>
    </xf>
    <xf numFmtId="0" fontId="17" fillId="0" borderId="54" xfId="5" applyNumberFormat="1" applyFont="1" applyFill="1" applyBorder="1" applyAlignment="1">
      <alignment vertical="center" shrinkToFit="1"/>
    </xf>
    <xf numFmtId="177" fontId="17" fillId="0" borderId="15" xfId="5" applyNumberFormat="1" applyFont="1" applyBorder="1" applyAlignment="1">
      <alignment horizontal="center" vertical="center"/>
    </xf>
    <xf numFmtId="177" fontId="17" fillId="0" borderId="52" xfId="5" applyNumberFormat="1" applyFont="1" applyBorder="1" applyAlignment="1">
      <alignment horizontal="center" vertical="center"/>
    </xf>
    <xf numFmtId="177" fontId="17" fillId="0" borderId="53" xfId="5" applyNumberFormat="1" applyFont="1" applyBorder="1" applyAlignment="1">
      <alignment horizontal="center" vertical="center"/>
    </xf>
    <xf numFmtId="177" fontId="17" fillId="0" borderId="12" xfId="5" applyNumberFormat="1" applyFont="1" applyBorder="1" applyAlignment="1">
      <alignment vertical="center" shrinkToFit="1"/>
    </xf>
    <xf numFmtId="176" fontId="13" fillId="0" borderId="0" xfId="2" applyNumberFormat="1" applyFont="1">
      <alignment vertical="center"/>
    </xf>
    <xf numFmtId="176" fontId="17" fillId="0" borderId="17" xfId="5" applyNumberFormat="1" applyFont="1" applyBorder="1" applyAlignment="1">
      <alignment horizontal="left" vertical="center" shrinkToFit="1"/>
    </xf>
    <xf numFmtId="176" fontId="17" fillId="0" borderId="18" xfId="5" applyNumberFormat="1" applyFont="1" applyBorder="1" applyAlignment="1">
      <alignment horizontal="left" vertical="center" shrinkToFit="1"/>
    </xf>
    <xf numFmtId="176" fontId="17" fillId="0" borderId="19" xfId="5" applyNumberFormat="1" applyFont="1" applyBorder="1" applyAlignment="1">
      <alignment horizontal="left" vertical="center" shrinkToFit="1"/>
    </xf>
    <xf numFmtId="177" fontId="17" fillId="0" borderId="21" xfId="5" applyNumberFormat="1" applyFont="1" applyBorder="1" applyAlignment="1">
      <alignment vertical="center" shrinkToFit="1"/>
    </xf>
    <xf numFmtId="177" fontId="17" fillId="0" borderId="17" xfId="5" applyNumberFormat="1" applyFont="1" applyBorder="1" applyAlignment="1">
      <alignment horizontal="left" vertical="center"/>
    </xf>
    <xf numFmtId="177" fontId="17" fillId="0" borderId="18" xfId="5" applyNumberFormat="1" applyFont="1" applyBorder="1" applyAlignment="1">
      <alignment horizontal="left" vertical="center"/>
    </xf>
    <xf numFmtId="177" fontId="17" fillId="0" borderId="19" xfId="5" applyNumberFormat="1" applyFont="1" applyBorder="1" applyAlignment="1">
      <alignment horizontal="left" vertical="center"/>
    </xf>
    <xf numFmtId="177" fontId="17" fillId="0" borderId="54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horizontal="left" vertical="center" shrinkToFit="1"/>
    </xf>
    <xf numFmtId="176" fontId="17" fillId="0" borderId="21" xfId="5" applyNumberFormat="1" applyFont="1" applyBorder="1" applyAlignment="1">
      <alignment horizontal="center" vertical="center" shrinkToFit="1"/>
    </xf>
    <xf numFmtId="176" fontId="17" fillId="0" borderId="26" xfId="5" applyNumberFormat="1" applyFont="1" applyBorder="1" applyAlignment="1">
      <alignment horizontal="center" vertical="center" shrinkToFit="1"/>
    </xf>
    <xf numFmtId="177" fontId="17" fillId="0" borderId="21" xfId="2" applyNumberFormat="1" applyFont="1" applyBorder="1" applyAlignment="1">
      <alignment vertical="center" shrinkToFit="1"/>
    </xf>
    <xf numFmtId="177" fontId="17" fillId="0" borderId="25" xfId="5" applyNumberFormat="1" applyFont="1" applyFill="1" applyBorder="1" applyAlignment="1">
      <alignment horizontal="left" vertical="center"/>
    </xf>
    <xf numFmtId="177" fontId="17" fillId="0" borderId="21" xfId="5" applyNumberFormat="1" applyFont="1" applyBorder="1" applyAlignment="1">
      <alignment horizontal="left" vertical="center"/>
    </xf>
    <xf numFmtId="177" fontId="17" fillId="0" borderId="26" xfId="5" applyNumberFormat="1" applyFont="1" applyBorder="1" applyAlignment="1">
      <alignment horizontal="left" vertical="center" shrinkToFit="1"/>
    </xf>
    <xf numFmtId="176" fontId="17" fillId="0" borderId="28" xfId="2" applyNumberFormat="1" applyFont="1" applyBorder="1" applyAlignment="1">
      <alignment vertical="center" shrinkToFit="1"/>
    </xf>
    <xf numFmtId="176" fontId="17" fillId="0" borderId="29" xfId="5" applyNumberFormat="1" applyFont="1" applyBorder="1" applyAlignment="1">
      <alignment vertical="center" shrinkToFit="1"/>
    </xf>
    <xf numFmtId="176" fontId="17" fillId="0" borderId="26" xfId="5" applyNumberFormat="1" applyFont="1" applyBorder="1" applyAlignment="1">
      <alignment horizontal="left" vertical="center" shrinkToFit="1"/>
    </xf>
    <xf numFmtId="177" fontId="12" fillId="2" borderId="21" xfId="6" applyNumberFormat="1" applyFont="1" applyFill="1" applyBorder="1" applyAlignment="1">
      <alignment horizontal="right" vertical="center" shrinkToFit="1"/>
    </xf>
    <xf numFmtId="177" fontId="17" fillId="0" borderId="28" xfId="2" applyNumberFormat="1" applyFont="1" applyBorder="1" applyAlignment="1">
      <alignment vertical="center"/>
    </xf>
    <xf numFmtId="177" fontId="17" fillId="0" borderId="29" xfId="5" applyNumberFormat="1" applyFont="1" applyBorder="1" applyAlignment="1">
      <alignment horizontal="left" vertical="center"/>
    </xf>
    <xf numFmtId="177" fontId="12" fillId="2" borderId="21" xfId="7" applyNumberFormat="1" applyFont="1" applyFill="1" applyBorder="1" applyAlignment="1">
      <alignment horizontal="right" vertical="center" shrinkToFit="1"/>
    </xf>
    <xf numFmtId="176" fontId="17" fillId="0" borderId="32" xfId="5" applyNumberFormat="1" applyFont="1" applyBorder="1" applyAlignment="1">
      <alignment vertical="center" shrinkToFit="1"/>
    </xf>
    <xf numFmtId="177" fontId="17" fillId="0" borderId="30" xfId="5" applyNumberFormat="1" applyFont="1" applyBorder="1" applyAlignment="1">
      <alignment horizontal="left" vertical="center"/>
    </xf>
    <xf numFmtId="177" fontId="17" fillId="0" borderId="33" xfId="5" applyNumberFormat="1" applyFont="1" applyBorder="1" applyAlignment="1">
      <alignment vertical="center" shrinkToFit="1"/>
    </xf>
    <xf numFmtId="177" fontId="12" fillId="2" borderId="29" xfId="6" applyNumberFormat="1" applyFont="1" applyFill="1" applyBorder="1" applyAlignment="1">
      <alignment vertical="center" shrinkToFit="1"/>
    </xf>
    <xf numFmtId="176" fontId="17" fillId="0" borderId="25" xfId="5" applyNumberFormat="1" applyFont="1" applyBorder="1" applyAlignment="1">
      <alignment horizontal="left" vertical="center" shrinkToFit="1"/>
    </xf>
    <xf numFmtId="176" fontId="17" fillId="0" borderId="21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shrinkToFit="1"/>
    </xf>
    <xf numFmtId="0" fontId="12" fillId="2" borderId="21" xfId="6" applyNumberFormat="1" applyFont="1" applyFill="1" applyBorder="1" applyAlignment="1">
      <alignment horizontal="right" vertical="center" shrinkToFit="1"/>
    </xf>
    <xf numFmtId="176" fontId="17" fillId="0" borderId="28" xfId="5" applyNumberFormat="1" applyFont="1" applyBorder="1" applyAlignment="1">
      <alignment horizontal="left" vertical="center" shrinkToFit="1"/>
    </xf>
    <xf numFmtId="176" fontId="17" fillId="0" borderId="29" xfId="2" applyNumberFormat="1" applyFont="1" applyBorder="1" applyAlignment="1">
      <alignment horizontal="left" shrinkToFit="1"/>
    </xf>
    <xf numFmtId="176" fontId="17" fillId="0" borderId="26" xfId="2" applyNumberFormat="1" applyFont="1" applyBorder="1" applyAlignment="1">
      <alignment horizontal="left" vertical="center" shrinkToFit="1"/>
    </xf>
    <xf numFmtId="177" fontId="17" fillId="0" borderId="21" xfId="5" applyNumberFormat="1" applyFont="1" applyBorder="1" applyAlignment="1">
      <alignment horizontal="left" vertical="center"/>
    </xf>
    <xf numFmtId="177" fontId="17" fillId="0" borderId="26" xfId="5" applyNumberFormat="1" applyFont="1" applyBorder="1" applyAlignment="1">
      <alignment horizontal="left" vertical="center"/>
    </xf>
    <xf numFmtId="176" fontId="17" fillId="0" borderId="30" xfId="2" applyNumberFormat="1" applyFont="1" applyBorder="1" applyAlignment="1">
      <alignment horizontal="left" shrinkToFit="1"/>
    </xf>
    <xf numFmtId="176" fontId="17" fillId="0" borderId="33" xfId="5" applyNumberFormat="1" applyFont="1" applyBorder="1" applyAlignment="1">
      <alignment horizontal="left" vertical="center" shrinkToFit="1"/>
    </xf>
    <xf numFmtId="0" fontId="12" fillId="2" borderId="21" xfId="7" applyNumberFormat="1" applyFont="1" applyFill="1" applyBorder="1" applyAlignment="1">
      <alignment horizontal="right" vertical="center" shrinkToFit="1"/>
    </xf>
    <xf numFmtId="177" fontId="17" fillId="0" borderId="28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 shrinkToFit="1"/>
    </xf>
    <xf numFmtId="176" fontId="17" fillId="0" borderId="18" xfId="5" applyNumberFormat="1" applyFont="1" applyFill="1" applyBorder="1" applyAlignment="1">
      <alignment horizontal="left" vertical="center" shrinkToFit="1"/>
    </xf>
    <xf numFmtId="0" fontId="17" fillId="0" borderId="21" xfId="5" applyNumberFormat="1" applyFont="1" applyBorder="1" applyAlignment="1">
      <alignment vertical="center" shrinkToFit="1"/>
    </xf>
    <xf numFmtId="177" fontId="17" fillId="0" borderId="28" xfId="5" applyNumberFormat="1" applyFont="1" applyBorder="1" applyAlignment="1">
      <alignment horizontal="left" vertical="center"/>
    </xf>
    <xf numFmtId="177" fontId="17" fillId="0" borderId="32" xfId="5" applyNumberFormat="1" applyFont="1" applyBorder="1" applyAlignment="1">
      <alignment vertical="center"/>
    </xf>
    <xf numFmtId="177" fontId="17" fillId="0" borderId="26" xfId="5" applyNumberFormat="1" applyFont="1" applyBorder="1" applyAlignment="1">
      <alignment horizontal="left" vertical="center"/>
    </xf>
    <xf numFmtId="176" fontId="17" fillId="0" borderId="32" xfId="5" applyNumberFormat="1" applyFont="1" applyBorder="1" applyAlignment="1">
      <alignment horizontal="left" vertical="center" shrinkToFit="1"/>
    </xf>
    <xf numFmtId="176" fontId="17" fillId="0" borderId="46" xfId="5" applyNumberFormat="1" applyFont="1" applyBorder="1" applyAlignment="1">
      <alignment horizontal="left" vertical="center" shrinkToFit="1"/>
    </xf>
    <xf numFmtId="176" fontId="17" fillId="0" borderId="35" xfId="5" applyNumberFormat="1" applyFont="1" applyBorder="1" applyAlignment="1">
      <alignment horizontal="left" vertical="center" shrinkToFit="1"/>
    </xf>
    <xf numFmtId="176" fontId="17" fillId="0" borderId="39" xfId="5" applyNumberFormat="1" applyFont="1" applyBorder="1" applyAlignment="1">
      <alignment horizontal="left" vertical="center" shrinkToFit="1"/>
    </xf>
    <xf numFmtId="176" fontId="17" fillId="0" borderId="37" xfId="5" applyNumberFormat="1" applyFont="1" applyBorder="1" applyAlignment="1">
      <alignment horizontal="left" vertical="center" shrinkToFit="1"/>
    </xf>
    <xf numFmtId="0" fontId="12" fillId="2" borderId="39" xfId="6" applyNumberFormat="1" applyFont="1" applyFill="1" applyBorder="1" applyAlignment="1">
      <alignment horizontal="right" vertical="center" shrinkToFit="1"/>
    </xf>
    <xf numFmtId="0" fontId="17" fillId="0" borderId="55" xfId="5" applyNumberFormat="1" applyFont="1" applyFill="1" applyBorder="1" applyAlignment="1">
      <alignment vertical="center" shrinkToFit="1"/>
    </xf>
    <xf numFmtId="176" fontId="17" fillId="0" borderId="41" xfId="5" applyNumberFormat="1" applyFont="1" applyBorder="1" applyAlignment="1">
      <alignment horizontal="left" vertical="center"/>
    </xf>
    <xf numFmtId="176" fontId="17" fillId="0" borderId="41" xfId="5" applyNumberFormat="1" applyFont="1" applyBorder="1" applyAlignment="1">
      <alignment vertical="center" shrinkToFit="1"/>
    </xf>
    <xf numFmtId="176" fontId="17" fillId="0" borderId="42" xfId="5" applyNumberFormat="1" applyFont="1" applyBorder="1" applyAlignment="1">
      <alignment vertical="center" shrinkToFit="1"/>
    </xf>
    <xf numFmtId="176" fontId="17" fillId="0" borderId="0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>
      <alignment vertical="center" shrinkToFit="1"/>
    </xf>
    <xf numFmtId="176" fontId="17" fillId="0" borderId="43" xfId="5" applyNumberFormat="1" applyFont="1" applyBorder="1" applyAlignment="1">
      <alignment vertical="center" shrinkToFit="1"/>
    </xf>
    <xf numFmtId="177" fontId="17" fillId="0" borderId="30" xfId="5" applyNumberFormat="1" applyFont="1" applyBorder="1" applyAlignment="1">
      <alignment vertical="center"/>
    </xf>
    <xf numFmtId="177" fontId="17" fillId="0" borderId="27" xfId="5" applyNumberFormat="1" applyFont="1" applyBorder="1" applyAlignment="1">
      <alignment vertical="center"/>
    </xf>
    <xf numFmtId="177" fontId="17" fillId="0" borderId="19" xfId="5" applyNumberFormat="1" applyFont="1" applyBorder="1" applyAlignment="1">
      <alignment vertical="center"/>
    </xf>
    <xf numFmtId="177" fontId="17" fillId="0" borderId="44" xfId="5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 shrinkToFit="1"/>
    </xf>
    <xf numFmtId="177" fontId="17" fillId="0" borderId="44" xfId="5" applyNumberFormat="1" applyFont="1" applyBorder="1" applyAlignment="1">
      <alignment vertical="center"/>
    </xf>
    <xf numFmtId="177" fontId="17" fillId="0" borderId="8" xfId="5" applyNumberFormat="1" applyFont="1" applyBorder="1" applyAlignment="1">
      <alignment horizontal="left" vertical="center"/>
    </xf>
    <xf numFmtId="177" fontId="17" fillId="0" borderId="32" xfId="2" applyNumberFormat="1" applyFont="1" applyBorder="1" applyAlignment="1">
      <alignment vertical="center" shrinkToFit="1"/>
    </xf>
    <xf numFmtId="177" fontId="17" fillId="0" borderId="26" xfId="2" applyNumberFormat="1" applyFont="1" applyBorder="1" applyAlignment="1">
      <alignment vertical="center" shrinkToFit="1"/>
    </xf>
    <xf numFmtId="176" fontId="2" fillId="0" borderId="0" xfId="2" applyNumberFormat="1" applyFont="1" applyBorder="1" applyAlignment="1">
      <alignment horizontal="left" vertical="center"/>
    </xf>
    <xf numFmtId="176" fontId="9" fillId="0" borderId="0" xfId="2" applyNumberFormat="1" applyFont="1" applyBorder="1">
      <alignment vertical="center"/>
    </xf>
    <xf numFmtId="176" fontId="2" fillId="0" borderId="43" xfId="2" applyNumberFormat="1" applyFont="1" applyBorder="1">
      <alignment vertical="center"/>
    </xf>
    <xf numFmtId="177" fontId="17" fillId="0" borderId="17" xfId="5" applyNumberFormat="1" applyFont="1" applyBorder="1" applyAlignment="1">
      <alignment vertical="center"/>
    </xf>
    <xf numFmtId="177" fontId="17" fillId="0" borderId="18" xfId="5" applyNumberFormat="1" applyFont="1" applyBorder="1" applyAlignment="1">
      <alignment vertical="center"/>
    </xf>
    <xf numFmtId="177" fontId="17" fillId="0" borderId="56" xfId="5" applyNumberFormat="1" applyFont="1" applyBorder="1" applyAlignment="1">
      <alignment vertical="center" shrinkToFit="1"/>
    </xf>
    <xf numFmtId="177" fontId="17" fillId="0" borderId="28" xfId="5" applyNumberFormat="1" applyFont="1" applyBorder="1" applyAlignment="1">
      <alignment vertical="center"/>
    </xf>
    <xf numFmtId="177" fontId="17" fillId="0" borderId="30" xfId="2" applyNumberFormat="1" applyFont="1" applyBorder="1" applyAlignment="1">
      <alignment horizontal="left" vertical="center"/>
    </xf>
    <xf numFmtId="177" fontId="17" fillId="0" borderId="26" xfId="2" applyNumberFormat="1" applyFont="1" applyBorder="1" applyAlignment="1">
      <alignment horizontal="left" vertical="center" shrinkToFit="1"/>
    </xf>
    <xf numFmtId="177" fontId="17" fillId="0" borderId="31" xfId="5" applyNumberFormat="1" applyFont="1" applyBorder="1" applyAlignment="1">
      <alignment vertical="center"/>
    </xf>
    <xf numFmtId="177" fontId="17" fillId="0" borderId="32" xfId="5" applyNumberFormat="1" applyFont="1" applyBorder="1" applyAlignment="1">
      <alignment horizontal="left" vertical="center"/>
    </xf>
    <xf numFmtId="177" fontId="17" fillId="0" borderId="25" xfId="5" applyNumberFormat="1" applyFont="1" applyBorder="1" applyAlignment="1">
      <alignment vertical="center"/>
    </xf>
    <xf numFmtId="177" fontId="17" fillId="0" borderId="8" xfId="5" applyNumberFormat="1" applyFont="1" applyBorder="1" applyAlignment="1">
      <alignment vertical="center"/>
    </xf>
    <xf numFmtId="177" fontId="17" fillId="0" borderId="9" xfId="5" applyNumberFormat="1" applyFont="1" applyBorder="1" applyAlignment="1">
      <alignment vertical="center"/>
    </xf>
    <xf numFmtId="177" fontId="17" fillId="0" borderId="10" xfId="5" applyNumberFormat="1" applyFont="1" applyBorder="1" applyAlignment="1">
      <alignment vertical="center"/>
    </xf>
    <xf numFmtId="177" fontId="17" fillId="0" borderId="35" xfId="5" applyNumberFormat="1" applyFont="1" applyBorder="1" applyAlignment="1">
      <alignment vertical="center"/>
    </xf>
    <xf numFmtId="177" fontId="17" fillId="0" borderId="39" xfId="5" applyNumberFormat="1" applyFont="1" applyBorder="1" applyAlignment="1">
      <alignment horizontal="left" vertical="center"/>
    </xf>
    <xf numFmtId="177" fontId="17" fillId="0" borderId="37" xfId="5" applyNumberFormat="1" applyFont="1" applyBorder="1" applyAlignment="1">
      <alignment horizontal="left" vertical="center" shrinkToFit="1"/>
    </xf>
    <xf numFmtId="177" fontId="12" fillId="2" borderId="39" xfId="7" applyNumberFormat="1" applyFont="1" applyFill="1" applyBorder="1" applyAlignment="1">
      <alignment horizontal="right" vertical="center" shrinkToFit="1"/>
    </xf>
    <xf numFmtId="0" fontId="17" fillId="0" borderId="51" xfId="5" applyNumberFormat="1" applyFont="1" applyFill="1" applyBorder="1" applyAlignment="1">
      <alignment horizontal="right" vertical="center" shrinkToFit="1"/>
    </xf>
    <xf numFmtId="176" fontId="2" fillId="0" borderId="0" xfId="2" applyNumberFormat="1" applyFont="1" applyAlignment="1">
      <alignment horizontal="left" vertical="center"/>
    </xf>
    <xf numFmtId="176" fontId="9" fillId="0" borderId="0" xfId="2" applyNumberFormat="1" applyFont="1">
      <alignment vertical="center"/>
    </xf>
    <xf numFmtId="176" fontId="2" fillId="0" borderId="0" xfId="2" applyNumberFormat="1" applyFont="1" applyAlignment="1">
      <alignment vertical="center"/>
    </xf>
    <xf numFmtId="176" fontId="7" fillId="0" borderId="48" xfId="3" applyNumberFormat="1" applyFont="1" applyFill="1" applyBorder="1" applyAlignment="1" applyProtection="1">
      <alignment horizontal="center" vertical="center" wrapText="1"/>
      <protection locked="0"/>
    </xf>
    <xf numFmtId="176" fontId="7" fillId="0" borderId="41" xfId="3" applyNumberFormat="1" applyFont="1" applyFill="1" applyBorder="1" applyAlignment="1" applyProtection="1">
      <alignment horizontal="center" vertical="center"/>
      <protection locked="0"/>
    </xf>
    <xf numFmtId="176" fontId="7" fillId="0" borderId="42" xfId="3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Protection="1">
      <alignment vertical="center"/>
      <protection locked="0"/>
    </xf>
    <xf numFmtId="176" fontId="10" fillId="0" borderId="1" xfId="3" applyNumberFormat="1" applyFont="1" applyFill="1" applyBorder="1" applyAlignment="1" applyProtection="1">
      <alignment horizontal="left" vertical="center"/>
      <protection locked="0"/>
    </xf>
    <xf numFmtId="176" fontId="10" fillId="0" borderId="2" xfId="3" applyNumberFormat="1" applyFont="1" applyFill="1" applyBorder="1" applyAlignment="1" applyProtection="1">
      <alignment horizontal="left" vertical="center"/>
      <protection locked="0"/>
    </xf>
    <xf numFmtId="176" fontId="10" fillId="0" borderId="3" xfId="3" applyNumberFormat="1" applyFont="1" applyFill="1" applyBorder="1" applyAlignment="1" applyProtection="1">
      <alignment horizontal="left" vertical="center"/>
      <protection locked="0"/>
    </xf>
    <xf numFmtId="176" fontId="9" fillId="0" borderId="0" xfId="4" applyNumberFormat="1" applyFont="1" applyAlignment="1" applyProtection="1">
      <alignment vertical="center"/>
      <protection locked="0"/>
    </xf>
    <xf numFmtId="176" fontId="23" fillId="0" borderId="49" xfId="8" applyNumberFormat="1" applyFont="1" applyBorder="1" applyAlignment="1" applyProtection="1">
      <alignment horizontal="left" vertical="center"/>
      <protection locked="0"/>
    </xf>
    <xf numFmtId="176" fontId="10" fillId="0" borderId="50" xfId="4" applyNumberFormat="1" applyFont="1" applyBorder="1" applyAlignment="1" applyProtection="1">
      <alignment horizontal="left" vertical="center" wrapText="1"/>
      <protection locked="0"/>
    </xf>
    <xf numFmtId="176" fontId="10" fillId="0" borderId="50" xfId="4" applyNumberFormat="1" applyFont="1" applyBorder="1" applyAlignment="1" applyProtection="1">
      <alignment vertical="center" shrinkToFit="1"/>
      <protection locked="0"/>
    </xf>
    <xf numFmtId="176" fontId="10" fillId="0" borderId="50" xfId="4" applyNumberFormat="1" applyFont="1" applyBorder="1" applyAlignment="1" applyProtection="1">
      <alignment horizontal="left" vertical="center" shrinkToFit="1"/>
      <protection locked="0"/>
    </xf>
    <xf numFmtId="176" fontId="10" fillId="0" borderId="50" xfId="4" applyNumberFormat="1" applyFont="1" applyFill="1" applyBorder="1" applyAlignment="1" applyProtection="1">
      <alignment horizontal="left" vertical="center" shrinkToFit="1"/>
      <protection locked="0"/>
    </xf>
    <xf numFmtId="176" fontId="12" fillId="0" borderId="51" xfId="4" applyNumberFormat="1" applyFont="1" applyFill="1" applyBorder="1" applyAlignment="1" applyProtection="1">
      <alignment horizontal="right" vertical="center" shrinkToFit="1"/>
      <protection locked="0"/>
    </xf>
    <xf numFmtId="176" fontId="11" fillId="0" borderId="0" xfId="4" applyNumberFormat="1" applyFont="1" applyAlignment="1" applyProtection="1">
      <alignment vertical="center"/>
      <protection locked="0"/>
    </xf>
    <xf numFmtId="176" fontId="12" fillId="0" borderId="5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 applyProtection="1">
      <alignment horizontal="center" vertical="center"/>
      <protection locked="0"/>
    </xf>
    <xf numFmtId="176" fontId="17" fillId="0" borderId="8" xfId="5" applyNumberFormat="1" applyFont="1" applyBorder="1" applyAlignment="1" applyProtection="1">
      <alignment horizontal="center" vertical="center" shrinkToFit="1"/>
      <protection locked="0"/>
    </xf>
    <xf numFmtId="176" fontId="17" fillId="0" borderId="9" xfId="5" applyNumberFormat="1" applyFont="1" applyBorder="1" applyAlignment="1" applyProtection="1">
      <alignment horizontal="center" vertical="center" shrinkToFit="1"/>
      <protection locked="0"/>
    </xf>
    <xf numFmtId="176" fontId="17" fillId="0" borderId="10" xfId="5" applyNumberFormat="1" applyFont="1" applyBorder="1" applyAlignment="1" applyProtection="1">
      <alignment horizontal="center" vertical="center" shrinkToFit="1"/>
      <protection locked="0"/>
    </xf>
    <xf numFmtId="176" fontId="17" fillId="0" borderId="32" xfId="5" applyNumberFormat="1" applyFont="1" applyBorder="1" applyAlignment="1" applyProtection="1">
      <alignment vertical="center" shrinkToFit="1"/>
      <protection locked="0"/>
    </xf>
    <xf numFmtId="0" fontId="17" fillId="0" borderId="47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8" xfId="5" applyNumberFormat="1" applyFont="1" applyBorder="1" applyAlignment="1">
      <alignment horizontal="center" vertical="center"/>
    </xf>
    <xf numFmtId="176" fontId="17" fillId="0" borderId="9" xfId="5" applyNumberFormat="1" applyFont="1" applyBorder="1" applyAlignment="1">
      <alignment horizontal="center" vertical="center"/>
    </xf>
    <xf numFmtId="176" fontId="17" fillId="0" borderId="10" xfId="5" applyNumberFormat="1" applyFont="1" applyBorder="1" applyAlignment="1">
      <alignment horizontal="center" vertical="center"/>
    </xf>
    <xf numFmtId="0" fontId="17" fillId="0" borderId="54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0" xfId="2" applyNumberFormat="1" applyFont="1" applyProtection="1">
      <alignment vertical="center"/>
      <protection locked="0"/>
    </xf>
    <xf numFmtId="176" fontId="17" fillId="0" borderId="17" xfId="5" applyNumberFormat="1" applyFont="1" applyBorder="1" applyAlignment="1" applyProtection="1">
      <alignment horizontal="left" vertical="center" shrinkToFit="1"/>
      <protection locked="0"/>
    </xf>
    <xf numFmtId="176" fontId="17" fillId="0" borderId="18" xfId="5" applyNumberFormat="1" applyFont="1" applyBorder="1" applyAlignment="1" applyProtection="1">
      <alignment horizontal="left" vertical="center" shrinkToFit="1"/>
      <protection locked="0"/>
    </xf>
    <xf numFmtId="176" fontId="17" fillId="0" borderId="19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>
      <alignment horizontal="left" vertical="center"/>
    </xf>
    <xf numFmtId="176" fontId="17" fillId="0" borderId="21" xfId="5" applyNumberFormat="1" applyFont="1" applyBorder="1" applyAlignment="1">
      <alignment horizontal="left" vertical="center"/>
    </xf>
    <xf numFmtId="177" fontId="17" fillId="0" borderId="54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25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 applyProtection="1">
      <alignment horizontal="center" vertical="center" shrinkToFit="1"/>
      <protection locked="0"/>
    </xf>
    <xf numFmtId="176" fontId="17" fillId="0" borderId="26" xfId="5" applyNumberFormat="1" applyFont="1" applyBorder="1" applyAlignment="1" applyProtection="1">
      <alignment horizontal="center" vertical="center" shrinkToFit="1"/>
      <protection locked="0"/>
    </xf>
    <xf numFmtId="176" fontId="17" fillId="0" borderId="21" xfId="2" applyNumberFormat="1" applyFont="1" applyBorder="1" applyAlignment="1" applyProtection="1">
      <alignment vertical="center" shrinkToFit="1"/>
      <protection locked="0"/>
    </xf>
    <xf numFmtId="176" fontId="17" fillId="0" borderId="29" xfId="5" applyNumberFormat="1" applyFont="1" applyBorder="1" applyAlignment="1" applyProtection="1">
      <alignment vertical="center" shrinkToFit="1"/>
      <protection locked="0"/>
    </xf>
    <xf numFmtId="176" fontId="17" fillId="0" borderId="28" xfId="2" applyNumberFormat="1" applyFont="1" applyBorder="1" applyAlignment="1" applyProtection="1">
      <alignment vertical="center" shrinkToFit="1"/>
      <protection locked="0"/>
    </xf>
    <xf numFmtId="176" fontId="24" fillId="0" borderId="26" xfId="5" applyNumberFormat="1" applyFont="1" applyBorder="1" applyAlignment="1" applyProtection="1">
      <alignment horizontal="left" vertical="center" shrinkToFit="1"/>
      <protection locked="0"/>
    </xf>
    <xf numFmtId="176" fontId="18" fillId="2" borderId="21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2" applyNumberFormat="1" applyFont="1" applyBorder="1" applyAlignment="1">
      <alignment vertical="center"/>
    </xf>
    <xf numFmtId="176" fontId="17" fillId="0" borderId="29" xfId="5" applyNumberFormat="1" applyFont="1" applyBorder="1" applyAlignment="1">
      <alignment horizontal="left" vertical="center"/>
    </xf>
    <xf numFmtId="176" fontId="24" fillId="0" borderId="26" xfId="5" applyNumberFormat="1" applyFont="1" applyBorder="1" applyAlignment="1">
      <alignment horizontal="left" vertical="center" shrinkToFit="1"/>
    </xf>
    <xf numFmtId="176" fontId="17" fillId="0" borderId="34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30" xfId="5" applyNumberFormat="1" applyFont="1" applyBorder="1" applyAlignment="1">
      <alignment horizontal="left" vertical="center"/>
    </xf>
    <xf numFmtId="176" fontId="18" fillId="2" borderId="21" xfId="7" applyNumberFormat="1" applyFont="1" applyFill="1" applyBorder="1" applyAlignment="1" applyProtection="1">
      <alignment horizontal="right" vertical="center" shrinkToFit="1"/>
      <protection locked="0"/>
    </xf>
    <xf numFmtId="176" fontId="17" fillId="0" borderId="21" xfId="5" applyNumberFormat="1" applyFont="1" applyBorder="1" applyAlignment="1" applyProtection="1">
      <alignment horizontal="left" vertical="center" shrinkToFit="1"/>
      <protection locked="0"/>
    </xf>
    <xf numFmtId="176" fontId="17" fillId="0" borderId="26" xfId="5" applyNumberFormat="1" applyFont="1" applyBorder="1" applyAlignment="1" applyProtection="1">
      <alignment horizontal="left" vertical="center" shrinkToFit="1"/>
      <protection locked="0"/>
    </xf>
    <xf numFmtId="176" fontId="18" fillId="2" borderId="21" xfId="6" applyNumberFormat="1" applyFont="1" applyFill="1" applyBorder="1" applyAlignment="1" applyProtection="1">
      <alignment vertical="center" shrinkToFit="1"/>
      <protection locked="0"/>
    </xf>
    <xf numFmtId="176" fontId="17" fillId="0" borderId="28" xfId="5" applyNumberFormat="1" applyFont="1" applyBorder="1" applyAlignment="1" applyProtection="1">
      <alignment horizontal="left" vertical="center" shrinkToFit="1"/>
      <protection locked="0"/>
    </xf>
    <xf numFmtId="176" fontId="17" fillId="0" borderId="29" xfId="5" applyNumberFormat="1" applyFont="1" applyBorder="1" applyAlignment="1" applyProtection="1">
      <alignment horizontal="left" vertical="center" shrinkToFit="1"/>
      <protection locked="0"/>
    </xf>
    <xf numFmtId="176" fontId="24" fillId="0" borderId="33" xfId="5" applyNumberFormat="1" applyFont="1" applyBorder="1" applyAlignment="1">
      <alignment vertical="center" shrinkToFit="1"/>
    </xf>
    <xf numFmtId="176" fontId="18" fillId="2" borderId="29" xfId="6" applyNumberFormat="1" applyFont="1" applyFill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5" applyNumberFormat="1" applyFont="1" applyBorder="1" applyAlignment="1">
      <alignment horizontal="left" vertical="center"/>
    </xf>
    <xf numFmtId="176" fontId="17" fillId="0" borderId="26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 applyProtection="1">
      <alignment horizontal="left" vertical="center" shrinkToFit="1"/>
      <protection locked="0"/>
    </xf>
    <xf numFmtId="176" fontId="17" fillId="0" borderId="21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shrinkToFit="1"/>
      <protection locked="0"/>
    </xf>
    <xf numFmtId="176" fontId="18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29" xfId="2" applyNumberFormat="1" applyFont="1" applyBorder="1" applyAlignment="1" applyProtection="1">
      <alignment horizontal="left" shrinkToFit="1"/>
      <protection locked="0"/>
    </xf>
    <xf numFmtId="176" fontId="17" fillId="0" borderId="26" xfId="2" applyNumberFormat="1" applyFont="1" applyBorder="1" applyAlignment="1" applyProtection="1">
      <alignment horizontal="left" vertical="center" shrinkToFit="1"/>
      <protection locked="0"/>
    </xf>
    <xf numFmtId="176" fontId="17" fillId="0" borderId="35" xfId="5" applyNumberFormat="1" applyFont="1" applyBorder="1" applyAlignment="1" applyProtection="1">
      <alignment horizontal="left" vertical="center" shrinkToFit="1"/>
      <protection locked="0"/>
    </xf>
    <xf numFmtId="176" fontId="17" fillId="0" borderId="36" xfId="2" applyNumberFormat="1" applyFont="1" applyBorder="1" applyAlignment="1" applyProtection="1">
      <alignment horizontal="left" shrinkToFit="1"/>
      <protection locked="0"/>
    </xf>
    <xf numFmtId="176" fontId="17" fillId="0" borderId="37" xfId="5" applyNumberFormat="1" applyFont="1" applyBorder="1" applyAlignment="1" applyProtection="1">
      <alignment horizontal="left" vertical="center" shrinkToFit="1"/>
      <protection locked="0"/>
    </xf>
    <xf numFmtId="176" fontId="18" fillId="2" borderId="39" xfId="6" applyNumberFormat="1" applyFont="1" applyFill="1" applyBorder="1" applyAlignment="1" applyProtection="1">
      <alignment horizontal="right" vertical="center" shrinkToFit="1"/>
      <protection locked="0"/>
    </xf>
    <xf numFmtId="0" fontId="17" fillId="0" borderId="58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28" xfId="5" applyNumberFormat="1" applyFont="1" applyBorder="1" applyAlignment="1">
      <alignment horizontal="left" vertical="center"/>
    </xf>
    <xf numFmtId="176" fontId="17" fillId="0" borderId="27" xfId="5" applyNumberFormat="1" applyFont="1" applyBorder="1" applyAlignment="1">
      <alignment vertical="center"/>
    </xf>
    <xf numFmtId="176" fontId="24" fillId="0" borderId="26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 applyProtection="1">
      <alignment horizontal="left" vertical="center"/>
      <protection locked="0"/>
    </xf>
    <xf numFmtId="176" fontId="17" fillId="0" borderId="0" xfId="5" applyNumberFormat="1" applyFont="1" applyBorder="1" applyAlignment="1" applyProtection="1">
      <alignment vertical="center" shrinkToFit="1"/>
      <protection locked="0"/>
    </xf>
    <xf numFmtId="176" fontId="17" fillId="0" borderId="56" xfId="5" applyNumberFormat="1" applyFont="1" applyBorder="1" applyAlignment="1" applyProtection="1">
      <alignment vertical="center" shrinkToFit="1"/>
      <protection locked="0"/>
    </xf>
    <xf numFmtId="176" fontId="17" fillId="0" borderId="32" xfId="5" applyNumberFormat="1" applyFont="1" applyBorder="1" applyAlignment="1">
      <alignment horizontal="left" vertical="center"/>
    </xf>
    <xf numFmtId="176" fontId="17" fillId="0" borderId="17" xfId="5" applyNumberFormat="1" applyFont="1" applyBorder="1" applyAlignment="1">
      <alignment horizontal="left" vertical="center"/>
    </xf>
    <xf numFmtId="176" fontId="17" fillId="0" borderId="18" xfId="5" applyNumberFormat="1" applyFont="1" applyBorder="1" applyAlignment="1">
      <alignment horizontal="left" vertical="center"/>
    </xf>
    <xf numFmtId="176" fontId="17" fillId="0" borderId="19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>
      <alignment horizontal="left" vertical="center"/>
    </xf>
    <xf numFmtId="176" fontId="17" fillId="0" borderId="29" xfId="2" applyNumberFormat="1" applyFont="1" applyBorder="1" applyAlignment="1">
      <alignment vertical="center" shrinkToFit="1"/>
    </xf>
    <xf numFmtId="176" fontId="24" fillId="0" borderId="26" xfId="2" applyNumberFormat="1" applyFont="1" applyBorder="1" applyAlignment="1">
      <alignment vertical="center" shrinkToFit="1"/>
    </xf>
    <xf numFmtId="176" fontId="17" fillId="0" borderId="0" xfId="2" applyNumberFormat="1" applyFont="1" applyBorder="1" applyAlignment="1" applyProtection="1">
      <alignment horizontal="left" vertical="center"/>
      <protection locked="0"/>
    </xf>
    <xf numFmtId="176" fontId="17" fillId="0" borderId="0" xfId="2" applyNumberFormat="1" applyFont="1" applyBorder="1" applyAlignment="1" applyProtection="1">
      <alignment horizontal="left" vertical="center" shrinkToFit="1"/>
      <protection locked="0"/>
    </xf>
    <xf numFmtId="176" fontId="17" fillId="0" borderId="17" xfId="5" applyNumberFormat="1" applyFont="1" applyBorder="1" applyAlignment="1">
      <alignment vertical="center"/>
    </xf>
    <xf numFmtId="176" fontId="17" fillId="0" borderId="18" xfId="5" applyNumberFormat="1" applyFont="1" applyBorder="1" applyAlignment="1">
      <alignment vertical="center"/>
    </xf>
    <xf numFmtId="176" fontId="17" fillId="0" borderId="19" xfId="5" applyNumberFormat="1" applyFont="1" applyBorder="1" applyAlignment="1">
      <alignment vertical="center"/>
    </xf>
    <xf numFmtId="176" fontId="17" fillId="0" borderId="28" xfId="5" applyNumberFormat="1" applyFont="1" applyBorder="1" applyAlignment="1">
      <alignment vertical="center"/>
    </xf>
    <xf numFmtId="176" fontId="2" fillId="0" borderId="0" xfId="2" applyNumberFormat="1" applyFont="1" applyBorder="1" applyAlignment="1" applyProtection="1">
      <alignment horizontal="left" vertical="center"/>
      <protection locked="0"/>
    </xf>
    <xf numFmtId="176" fontId="9" fillId="0" borderId="0" xfId="2" applyNumberFormat="1" applyFont="1" applyBorder="1" applyProtection="1">
      <alignment vertical="center"/>
      <protection locked="0"/>
    </xf>
    <xf numFmtId="176" fontId="2" fillId="0" borderId="0" xfId="2" applyNumberFormat="1" applyFont="1" applyBorder="1" applyProtection="1">
      <alignment vertical="center"/>
      <protection locked="0"/>
    </xf>
    <xf numFmtId="176" fontId="24" fillId="2" borderId="26" xfId="5" applyNumberFormat="1" applyFont="1" applyFill="1" applyBorder="1" applyAlignment="1">
      <alignment horizontal="left" vertical="center"/>
    </xf>
    <xf numFmtId="176" fontId="17" fillId="2" borderId="21" xfId="7" applyNumberFormat="1" applyFont="1" applyFill="1" applyBorder="1" applyAlignment="1" applyProtection="1">
      <alignment vertical="center" shrinkToFit="1"/>
      <protection locked="0"/>
    </xf>
    <xf numFmtId="176" fontId="17" fillId="0" borderId="30" xfId="2" applyNumberFormat="1" applyFont="1" applyBorder="1" applyAlignment="1">
      <alignment horizontal="left" vertical="center"/>
    </xf>
    <xf numFmtId="176" fontId="24" fillId="2" borderId="26" xfId="2" applyNumberFormat="1" applyFont="1" applyFill="1" applyBorder="1" applyAlignment="1">
      <alignment horizontal="left" vertical="center" shrinkToFit="1"/>
    </xf>
    <xf numFmtId="176" fontId="24" fillId="2" borderId="26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Border="1" applyAlignment="1">
      <alignment vertical="center"/>
    </xf>
    <xf numFmtId="176" fontId="24" fillId="0" borderId="26" xfId="2" applyNumberFormat="1" applyFont="1" applyBorder="1" applyAlignment="1">
      <alignment horizontal="left" vertical="center" shrinkToFit="1"/>
    </xf>
    <xf numFmtId="176" fontId="17" fillId="0" borderId="25" xfId="5" applyNumberFormat="1" applyFont="1" applyBorder="1" applyAlignment="1">
      <alignment vertical="center"/>
    </xf>
    <xf numFmtId="176" fontId="17" fillId="0" borderId="31" xfId="5" applyNumberFormat="1" applyFont="1" applyBorder="1" applyAlignment="1">
      <alignment vertical="center"/>
    </xf>
    <xf numFmtId="176" fontId="17" fillId="0" borderId="8" xfId="5" applyNumberFormat="1" applyFont="1" applyBorder="1" applyAlignment="1">
      <alignment vertical="center"/>
    </xf>
    <xf numFmtId="176" fontId="17" fillId="0" borderId="9" xfId="5" applyNumberFormat="1" applyFont="1" applyBorder="1" applyAlignment="1">
      <alignment vertical="center"/>
    </xf>
    <xf numFmtId="176" fontId="17" fillId="0" borderId="10" xfId="5" applyNumberFormat="1" applyFont="1" applyBorder="1" applyAlignment="1">
      <alignment vertical="center"/>
    </xf>
    <xf numFmtId="176" fontId="17" fillId="0" borderId="35" xfId="5" applyNumberFormat="1" applyFont="1" applyBorder="1" applyAlignment="1">
      <alignment vertical="center"/>
    </xf>
    <xf numFmtId="176" fontId="17" fillId="0" borderId="39" xfId="5" applyNumberFormat="1" applyFont="1" applyBorder="1" applyAlignment="1">
      <alignment horizontal="left" vertical="center"/>
    </xf>
    <xf numFmtId="176" fontId="24" fillId="0" borderId="37" xfId="5" applyNumberFormat="1" applyFont="1" applyBorder="1" applyAlignment="1">
      <alignment horizontal="left" vertical="center" shrinkToFit="1"/>
    </xf>
    <xf numFmtId="176" fontId="17" fillId="2" borderId="39" xfId="7" applyNumberFormat="1" applyFont="1" applyFill="1" applyBorder="1" applyAlignment="1" applyProtection="1">
      <alignment vertical="center" shrinkToFit="1"/>
      <protection locked="0"/>
    </xf>
    <xf numFmtId="0" fontId="17" fillId="0" borderId="55" xfId="5" applyNumberFormat="1" applyFont="1" applyFill="1" applyBorder="1" applyAlignment="1" applyProtection="1">
      <alignment horizontal="right" vertical="center" shrinkToFit="1"/>
      <protection locked="0"/>
    </xf>
    <xf numFmtId="176" fontId="2" fillId="0" borderId="0" xfId="2" applyNumberFormat="1" applyFont="1" applyAlignment="1" applyProtection="1">
      <alignment horizontal="left" vertical="center"/>
      <protection locked="0"/>
    </xf>
    <xf numFmtId="176" fontId="9" fillId="0" borderId="0" xfId="2" applyNumberFormat="1" applyFont="1" applyProtection="1">
      <alignment vertical="center"/>
      <protection locked="0"/>
    </xf>
    <xf numFmtId="176" fontId="2" fillId="0" borderId="0" xfId="2" applyNumberFormat="1" applyFont="1" applyAlignment="1" applyProtection="1">
      <alignment vertical="center"/>
      <protection locked="0"/>
    </xf>
    <xf numFmtId="176" fontId="2" fillId="0" borderId="0" xfId="2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2"/>
    <cellStyle name="표준_2005년이사회결의 추경(지역)_금오결산승인" xfId="3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57"/>
  <sheetViews>
    <sheetView view="pageBreakPreview" topLeftCell="D22" zoomScaleNormal="115" zoomScaleSheetLayoutView="100" workbookViewId="0">
      <selection activeCell="G41" sqref="G41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140" bestFit="1" customWidth="1"/>
    <col min="5" max="5" width="3.25" style="140" bestFit="1" customWidth="1"/>
    <col min="6" max="6" width="10.625" style="140" customWidth="1"/>
    <col min="7" max="7" width="13.75" style="141" customWidth="1"/>
    <col min="8" max="8" width="15.125" style="141" customWidth="1"/>
    <col min="9" max="9" width="15.5" style="1" customWidth="1"/>
    <col min="10" max="10" width="6.5" style="152" bestFit="1" customWidth="1"/>
    <col min="11" max="11" width="10.625" style="152" customWidth="1"/>
    <col min="12" max="13" width="16.125" style="152" customWidth="1"/>
    <col min="14" max="14" width="12.875" style="1" customWidth="1"/>
    <col min="15" max="15" width="14.875" style="1" customWidth="1"/>
    <col min="16" max="16" width="13.12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3:16" ht="13.9" customHeigh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3:16" s="6" customFormat="1" ht="15" customHeight="1" x14ac:dyDescent="0.3">
      <c r="D3" s="7" t="s">
        <v>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3:16" s="8" customFormat="1" ht="15" customHeight="1" thickBot="1" x14ac:dyDescent="0.35">
      <c r="D4" s="9" t="s">
        <v>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3:16" s="10" customFormat="1" ht="29.25" customHeight="1" thickBot="1" x14ac:dyDescent="0.35">
      <c r="C5" s="10" t="s">
        <v>3</v>
      </c>
      <c r="D5" s="11" t="s">
        <v>4</v>
      </c>
      <c r="E5" s="12"/>
      <c r="F5" s="12"/>
      <c r="G5" s="12"/>
      <c r="H5" s="12"/>
      <c r="I5" s="13"/>
      <c r="J5" s="11" t="s">
        <v>5</v>
      </c>
      <c r="K5" s="12"/>
      <c r="L5" s="12"/>
      <c r="M5" s="12"/>
      <c r="N5" s="12"/>
      <c r="O5" s="12"/>
      <c r="P5" s="13"/>
    </row>
    <row r="6" spans="3:16" s="10" customFormat="1" ht="31.5" x14ac:dyDescent="0.3">
      <c r="D6" s="14" t="s">
        <v>6</v>
      </c>
      <c r="E6" s="15" t="s">
        <v>7</v>
      </c>
      <c r="F6" s="16" t="s">
        <v>8</v>
      </c>
      <c r="G6" s="17" t="s">
        <v>9</v>
      </c>
      <c r="H6" s="17" t="s">
        <v>10</v>
      </c>
      <c r="I6" s="18" t="s">
        <v>11</v>
      </c>
      <c r="J6" s="14" t="s">
        <v>6</v>
      </c>
      <c r="K6" s="15" t="s">
        <v>7</v>
      </c>
      <c r="L6" s="16" t="s">
        <v>8</v>
      </c>
      <c r="M6" s="16" t="s">
        <v>12</v>
      </c>
      <c r="N6" s="17" t="s">
        <v>9</v>
      </c>
      <c r="O6" s="17" t="s">
        <v>10</v>
      </c>
      <c r="P6" s="18" t="s">
        <v>11</v>
      </c>
    </row>
    <row r="7" spans="3:16" s="19" customFormat="1" ht="21.95" customHeight="1" x14ac:dyDescent="0.3">
      <c r="D7" s="20" t="s">
        <v>13</v>
      </c>
      <c r="E7" s="21"/>
      <c r="F7" s="22"/>
      <c r="G7" s="23">
        <f>G8+G14+G17+G20</f>
        <v>123440000</v>
      </c>
      <c r="H7" s="24">
        <f>H8+H14+H17+H20</f>
        <v>123440000</v>
      </c>
      <c r="I7" s="25">
        <f>H7-G7</f>
        <v>0</v>
      </c>
      <c r="J7" s="26" t="s">
        <v>13</v>
      </c>
      <c r="K7" s="26"/>
      <c r="L7" s="27"/>
      <c r="M7" s="28"/>
      <c r="N7" s="23">
        <f>N8+N25+N30+N51+N54</f>
        <v>123440000</v>
      </c>
      <c r="O7" s="24">
        <f>O8+O25+O30+O51+O54</f>
        <v>123440000</v>
      </c>
      <c r="P7" s="29">
        <f>O7-N7</f>
        <v>0</v>
      </c>
    </row>
    <row r="8" spans="3:16" s="19" customFormat="1" ht="21.95" customHeight="1" x14ac:dyDescent="0.3">
      <c r="D8" s="30" t="s">
        <v>14</v>
      </c>
      <c r="E8" s="31"/>
      <c r="F8" s="32"/>
      <c r="G8" s="33">
        <f>G9</f>
        <v>121000000</v>
      </c>
      <c r="H8" s="34">
        <f>H9</f>
        <v>121000000</v>
      </c>
      <c r="I8" s="35">
        <f t="shared" ref="I8:I23" si="0">H8-G8</f>
        <v>0</v>
      </c>
      <c r="J8" s="36" t="s">
        <v>15</v>
      </c>
      <c r="K8" s="36"/>
      <c r="L8" s="37"/>
      <c r="M8" s="38"/>
      <c r="N8" s="33">
        <f>N9+N15+N18</f>
        <v>93296000</v>
      </c>
      <c r="O8" s="34">
        <f>O9+O15+O18</f>
        <v>92796000</v>
      </c>
      <c r="P8" s="39">
        <f t="shared" ref="P8:P56" si="1">O8-N8</f>
        <v>-500000</v>
      </c>
    </row>
    <row r="9" spans="3:16" s="19" customFormat="1" ht="21.95" customHeight="1" x14ac:dyDescent="0.3">
      <c r="D9" s="40"/>
      <c r="E9" s="41" t="s">
        <v>14</v>
      </c>
      <c r="F9" s="42"/>
      <c r="G9" s="43">
        <f>G10+G11+G12+G13</f>
        <v>121000000</v>
      </c>
      <c r="H9" s="44">
        <f>H10+H11+H12+H13</f>
        <v>121000000</v>
      </c>
      <c r="I9" s="45">
        <f t="shared" si="0"/>
        <v>0</v>
      </c>
      <c r="J9" s="46"/>
      <c r="K9" s="47" t="s">
        <v>16</v>
      </c>
      <c r="L9" s="48"/>
      <c r="M9" s="49"/>
      <c r="N9" s="50">
        <f>N10+N11+N12+N13+N14</f>
        <v>83122000</v>
      </c>
      <c r="O9" s="51">
        <f>O10+O11+O12+O13+O14</f>
        <v>83054000</v>
      </c>
      <c r="P9" s="52">
        <f t="shared" si="1"/>
        <v>-68000</v>
      </c>
    </row>
    <row r="10" spans="3:16" s="19" customFormat="1" ht="21.95" customHeight="1" x14ac:dyDescent="0.3">
      <c r="D10" s="53"/>
      <c r="E10" s="54"/>
      <c r="F10" s="55" t="s">
        <v>17</v>
      </c>
      <c r="G10" s="56">
        <v>115000000</v>
      </c>
      <c r="H10" s="57">
        <v>115000000</v>
      </c>
      <c r="I10" s="45">
        <f t="shared" si="0"/>
        <v>0</v>
      </c>
      <c r="J10" s="58"/>
      <c r="K10" s="59"/>
      <c r="L10" s="60" t="s">
        <v>18</v>
      </c>
      <c r="M10" s="61" t="s">
        <v>18</v>
      </c>
      <c r="N10" s="62">
        <v>59985000</v>
      </c>
      <c r="O10" s="57">
        <v>59103000</v>
      </c>
      <c r="P10" s="52">
        <f t="shared" si="1"/>
        <v>-882000</v>
      </c>
    </row>
    <row r="11" spans="3:16" s="19" customFormat="1" ht="21.95" customHeight="1" x14ac:dyDescent="0.3">
      <c r="D11" s="53"/>
      <c r="E11" s="63"/>
      <c r="F11" s="55" t="s">
        <v>19</v>
      </c>
      <c r="G11" s="64">
        <v>0</v>
      </c>
      <c r="H11" s="57">
        <v>0</v>
      </c>
      <c r="I11" s="45">
        <f t="shared" si="0"/>
        <v>0</v>
      </c>
      <c r="J11" s="58"/>
      <c r="K11" s="65"/>
      <c r="L11" s="60" t="s">
        <v>20</v>
      </c>
      <c r="M11" s="61" t="s">
        <v>20</v>
      </c>
      <c r="N11" s="62">
        <v>10496000</v>
      </c>
      <c r="O11" s="57">
        <v>11321000</v>
      </c>
      <c r="P11" s="52">
        <f t="shared" si="1"/>
        <v>825000</v>
      </c>
    </row>
    <row r="12" spans="3:16" s="19" customFormat="1" ht="21.95" customHeight="1" x14ac:dyDescent="0.3">
      <c r="D12" s="53"/>
      <c r="E12" s="63"/>
      <c r="F12" s="55" t="s">
        <v>21</v>
      </c>
      <c r="G12" s="64">
        <v>0</v>
      </c>
      <c r="H12" s="57">
        <v>0</v>
      </c>
      <c r="I12" s="45">
        <f t="shared" si="0"/>
        <v>0</v>
      </c>
      <c r="J12" s="58"/>
      <c r="K12" s="65"/>
      <c r="L12" s="60" t="s">
        <v>22</v>
      </c>
      <c r="M12" s="61" t="s">
        <v>22</v>
      </c>
      <c r="N12" s="62">
        <v>5874000</v>
      </c>
      <c r="O12" s="57">
        <v>5869000</v>
      </c>
      <c r="P12" s="52">
        <f t="shared" si="1"/>
        <v>-5000</v>
      </c>
    </row>
    <row r="13" spans="3:16" s="19" customFormat="1" ht="21.95" customHeight="1" x14ac:dyDescent="0.3">
      <c r="D13" s="66"/>
      <c r="E13" s="67"/>
      <c r="F13" s="55" t="s">
        <v>23</v>
      </c>
      <c r="G13" s="64">
        <v>6000000</v>
      </c>
      <c r="H13" s="57">
        <v>6000000</v>
      </c>
      <c r="I13" s="45">
        <f t="shared" si="0"/>
        <v>0</v>
      </c>
      <c r="J13" s="58"/>
      <c r="K13" s="65"/>
      <c r="L13" s="54" t="s">
        <v>24</v>
      </c>
      <c r="M13" s="68" t="s">
        <v>24</v>
      </c>
      <c r="N13" s="69">
        <v>6767000</v>
      </c>
      <c r="O13" s="57">
        <v>6761000</v>
      </c>
      <c r="P13" s="52">
        <f t="shared" si="1"/>
        <v>-6000</v>
      </c>
    </row>
    <row r="14" spans="3:16" s="19" customFormat="1" ht="21.95" customHeight="1" x14ac:dyDescent="0.3">
      <c r="D14" s="70" t="s">
        <v>25</v>
      </c>
      <c r="E14" s="71"/>
      <c r="F14" s="72"/>
      <c r="G14" s="33">
        <f>G15</f>
        <v>2160000</v>
      </c>
      <c r="H14" s="34">
        <f>H15</f>
        <v>2160000</v>
      </c>
      <c r="I14" s="35">
        <f t="shared" si="0"/>
        <v>0</v>
      </c>
      <c r="J14" s="58"/>
      <c r="K14" s="65"/>
      <c r="L14" s="60" t="s">
        <v>26</v>
      </c>
      <c r="M14" s="61" t="s">
        <v>26</v>
      </c>
      <c r="N14" s="73">
        <v>0</v>
      </c>
      <c r="O14" s="74">
        <v>0</v>
      </c>
      <c r="P14" s="75">
        <f t="shared" si="1"/>
        <v>0</v>
      </c>
    </row>
    <row r="15" spans="3:16" s="19" customFormat="1" ht="21.95" customHeight="1" x14ac:dyDescent="0.3">
      <c r="D15" s="76"/>
      <c r="E15" s="77" t="s">
        <v>25</v>
      </c>
      <c r="F15" s="32"/>
      <c r="G15" s="50">
        <f>G16</f>
        <v>2160000</v>
      </c>
      <c r="H15" s="51">
        <f>H16</f>
        <v>2160000</v>
      </c>
      <c r="I15" s="45">
        <f t="shared" si="0"/>
        <v>0</v>
      </c>
      <c r="J15" s="58"/>
      <c r="K15" s="78" t="s">
        <v>27</v>
      </c>
      <c r="L15" s="47"/>
      <c r="M15" s="79"/>
      <c r="N15" s="80">
        <f>N16+N17</f>
        <v>1920000</v>
      </c>
      <c r="O15" s="81">
        <f>O16+O17</f>
        <v>1920000</v>
      </c>
      <c r="P15" s="75">
        <f t="shared" si="1"/>
        <v>0</v>
      </c>
    </row>
    <row r="16" spans="3:16" s="19" customFormat="1" ht="21.95" customHeight="1" x14ac:dyDescent="0.3">
      <c r="D16" s="66"/>
      <c r="E16" s="51"/>
      <c r="F16" s="55" t="s">
        <v>25</v>
      </c>
      <c r="G16" s="64">
        <v>2160000</v>
      </c>
      <c r="H16" s="57">
        <v>2160000</v>
      </c>
      <c r="I16" s="45">
        <f t="shared" si="0"/>
        <v>0</v>
      </c>
      <c r="J16" s="82"/>
      <c r="K16" s="65"/>
      <c r="L16" s="60" t="s">
        <v>28</v>
      </c>
      <c r="M16" s="61" t="s">
        <v>28</v>
      </c>
      <c r="N16" s="73">
        <v>600000</v>
      </c>
      <c r="O16" s="57">
        <v>600000</v>
      </c>
      <c r="P16" s="75">
        <f t="shared" si="1"/>
        <v>0</v>
      </c>
    </row>
    <row r="17" spans="4:16" s="19" customFormat="1" ht="21.95" customHeight="1" x14ac:dyDescent="0.3">
      <c r="D17" s="83" t="s">
        <v>29</v>
      </c>
      <c r="E17" s="41"/>
      <c r="F17" s="42"/>
      <c r="G17" s="33">
        <f>G18</f>
        <v>0</v>
      </c>
      <c r="H17" s="84">
        <v>0</v>
      </c>
      <c r="I17" s="35">
        <f t="shared" si="0"/>
        <v>0</v>
      </c>
      <c r="J17" s="82"/>
      <c r="K17" s="85"/>
      <c r="L17" s="86" t="s">
        <v>30</v>
      </c>
      <c r="M17" s="87" t="s">
        <v>30</v>
      </c>
      <c r="N17" s="73">
        <v>1320000</v>
      </c>
      <c r="O17" s="57">
        <v>1320000</v>
      </c>
      <c r="P17" s="75">
        <f t="shared" si="1"/>
        <v>0</v>
      </c>
    </row>
    <row r="18" spans="4:16" s="19" customFormat="1" ht="21.95" customHeight="1" x14ac:dyDescent="0.3">
      <c r="D18" s="40"/>
      <c r="E18" s="41" t="s">
        <v>29</v>
      </c>
      <c r="F18" s="42"/>
      <c r="G18" s="50">
        <f>G19</f>
        <v>0</v>
      </c>
      <c r="H18" s="57">
        <v>0</v>
      </c>
      <c r="I18" s="45">
        <f t="shared" si="0"/>
        <v>0</v>
      </c>
      <c r="J18" s="82"/>
      <c r="K18" s="78" t="s">
        <v>31</v>
      </c>
      <c r="L18" s="47"/>
      <c r="M18" s="79"/>
      <c r="N18" s="50">
        <f>N19+N20+N21+N22+N23+N24</f>
        <v>8254000</v>
      </c>
      <c r="O18" s="51">
        <f>O19+O20+O21+O22+O23+O24</f>
        <v>7822000</v>
      </c>
      <c r="P18" s="52">
        <f t="shared" si="1"/>
        <v>-432000</v>
      </c>
    </row>
    <row r="19" spans="4:16" s="19" customFormat="1" ht="21.95" customHeight="1" x14ac:dyDescent="0.3">
      <c r="D19" s="88"/>
      <c r="E19" s="54"/>
      <c r="F19" s="55" t="s">
        <v>29</v>
      </c>
      <c r="G19" s="64">
        <v>0</v>
      </c>
      <c r="H19" s="57">
        <v>0</v>
      </c>
      <c r="I19" s="45">
        <f t="shared" si="0"/>
        <v>0</v>
      </c>
      <c r="J19" s="82"/>
      <c r="K19" s="59"/>
      <c r="L19" s="60" t="s">
        <v>32</v>
      </c>
      <c r="M19" s="61" t="s">
        <v>32</v>
      </c>
      <c r="N19" s="62">
        <v>2860000</v>
      </c>
      <c r="O19" s="57">
        <v>2860000</v>
      </c>
      <c r="P19" s="75">
        <f t="shared" si="1"/>
        <v>0</v>
      </c>
    </row>
    <row r="20" spans="4:16" s="19" customFormat="1" ht="21.95" customHeight="1" x14ac:dyDescent="0.3">
      <c r="D20" s="83" t="s">
        <v>33</v>
      </c>
      <c r="E20" s="41"/>
      <c r="F20" s="42"/>
      <c r="G20" s="33">
        <f>G21</f>
        <v>280000</v>
      </c>
      <c r="H20" s="34">
        <f>H21</f>
        <v>280000</v>
      </c>
      <c r="I20" s="35">
        <f t="shared" si="0"/>
        <v>0</v>
      </c>
      <c r="J20" s="82"/>
      <c r="K20" s="65"/>
      <c r="L20" s="60" t="s">
        <v>34</v>
      </c>
      <c r="M20" s="61" t="s">
        <v>34</v>
      </c>
      <c r="N20" s="62">
        <v>1912000</v>
      </c>
      <c r="O20" s="57">
        <v>1980000</v>
      </c>
      <c r="P20" s="52">
        <f t="shared" si="1"/>
        <v>68000</v>
      </c>
    </row>
    <row r="21" spans="4:16" s="19" customFormat="1" ht="21.95" customHeight="1" x14ac:dyDescent="0.35">
      <c r="D21" s="40"/>
      <c r="E21" s="89" t="s">
        <v>33</v>
      </c>
      <c r="F21" s="90"/>
      <c r="G21" s="43">
        <f>G22+G23</f>
        <v>280000</v>
      </c>
      <c r="H21" s="44">
        <f>H22+H23</f>
        <v>280000</v>
      </c>
      <c r="I21" s="45">
        <f t="shared" si="0"/>
        <v>0</v>
      </c>
      <c r="J21" s="82"/>
      <c r="K21" s="91"/>
      <c r="L21" s="60" t="s">
        <v>35</v>
      </c>
      <c r="M21" s="61" t="s">
        <v>35</v>
      </c>
      <c r="N21" s="62">
        <v>0</v>
      </c>
      <c r="O21" s="57">
        <v>0</v>
      </c>
      <c r="P21" s="75">
        <f t="shared" si="1"/>
        <v>0</v>
      </c>
    </row>
    <row r="22" spans="4:16" s="19" customFormat="1" ht="21.95" customHeight="1" x14ac:dyDescent="0.35">
      <c r="D22" s="88"/>
      <c r="E22" s="92"/>
      <c r="F22" s="93" t="s">
        <v>36</v>
      </c>
      <c r="G22" s="64">
        <v>106000</v>
      </c>
      <c r="H22" s="57">
        <v>106000</v>
      </c>
      <c r="I22" s="45">
        <f t="shared" si="0"/>
        <v>0</v>
      </c>
      <c r="J22" s="82"/>
      <c r="K22" s="65"/>
      <c r="L22" s="60" t="s">
        <v>37</v>
      </c>
      <c r="M22" s="61" t="s">
        <v>37</v>
      </c>
      <c r="N22" s="73">
        <v>0</v>
      </c>
      <c r="O22" s="57">
        <v>0</v>
      </c>
      <c r="P22" s="75">
        <f t="shared" si="1"/>
        <v>0</v>
      </c>
    </row>
    <row r="23" spans="4:16" s="19" customFormat="1" ht="21.95" customHeight="1" thickBot="1" x14ac:dyDescent="0.4">
      <c r="D23" s="94"/>
      <c r="E23" s="95"/>
      <c r="F23" s="96" t="s">
        <v>38</v>
      </c>
      <c r="G23" s="97">
        <v>174000</v>
      </c>
      <c r="H23" s="98">
        <v>174000</v>
      </c>
      <c r="I23" s="99">
        <f t="shared" si="0"/>
        <v>0</v>
      </c>
      <c r="J23" s="82"/>
      <c r="K23" s="65"/>
      <c r="L23" s="60" t="s">
        <v>39</v>
      </c>
      <c r="M23" s="61" t="s">
        <v>39</v>
      </c>
      <c r="N23" s="62">
        <v>2660000</v>
      </c>
      <c r="O23" s="57">
        <v>2160000</v>
      </c>
      <c r="P23" s="52">
        <f t="shared" si="1"/>
        <v>-500000</v>
      </c>
    </row>
    <row r="24" spans="4:16" s="19" customFormat="1" ht="21.95" customHeight="1" x14ac:dyDescent="0.3">
      <c r="D24" s="100" t="s">
        <v>40</v>
      </c>
      <c r="E24" s="100"/>
      <c r="F24" s="100"/>
      <c r="G24" s="101"/>
      <c r="H24" s="101"/>
      <c r="I24" s="102"/>
      <c r="J24" s="103"/>
      <c r="K24" s="65"/>
      <c r="L24" s="60" t="s">
        <v>41</v>
      </c>
      <c r="M24" s="61" t="s">
        <v>41</v>
      </c>
      <c r="N24" s="62">
        <v>822000</v>
      </c>
      <c r="O24" s="57">
        <v>822000</v>
      </c>
      <c r="P24" s="75">
        <f t="shared" si="1"/>
        <v>0</v>
      </c>
    </row>
    <row r="25" spans="4:16" s="19" customFormat="1" ht="21.95" customHeight="1" x14ac:dyDescent="0.3">
      <c r="D25" s="104"/>
      <c r="E25" s="104"/>
      <c r="F25" s="104"/>
      <c r="G25" s="105"/>
      <c r="H25" s="105"/>
      <c r="I25" s="106"/>
      <c r="J25" s="36" t="s">
        <v>42</v>
      </c>
      <c r="K25" s="36"/>
      <c r="L25" s="37"/>
      <c r="M25" s="38"/>
      <c r="N25" s="107">
        <f>N26</f>
        <v>0</v>
      </c>
      <c r="O25" s="108">
        <f>O26</f>
        <v>500000</v>
      </c>
      <c r="P25" s="39">
        <f t="shared" si="1"/>
        <v>500000</v>
      </c>
    </row>
    <row r="26" spans="4:16" s="19" customFormat="1" ht="21.95" customHeight="1" x14ac:dyDescent="0.3">
      <c r="D26" s="104"/>
      <c r="E26" s="104"/>
      <c r="F26" s="104"/>
      <c r="G26" s="105"/>
      <c r="H26" s="105"/>
      <c r="I26" s="106"/>
      <c r="J26" s="46"/>
      <c r="K26" s="109" t="s">
        <v>43</v>
      </c>
      <c r="L26" s="110"/>
      <c r="M26" s="111"/>
      <c r="N26" s="80">
        <f>N27+N28+N29</f>
        <v>0</v>
      </c>
      <c r="O26" s="81">
        <f>O27+O28+O29</f>
        <v>500000</v>
      </c>
      <c r="P26" s="52">
        <f t="shared" si="1"/>
        <v>500000</v>
      </c>
    </row>
    <row r="27" spans="4:16" s="19" customFormat="1" ht="21.95" customHeight="1" x14ac:dyDescent="0.3">
      <c r="D27" s="104"/>
      <c r="E27" s="104"/>
      <c r="F27" s="104"/>
      <c r="G27" s="105"/>
      <c r="H27" s="105"/>
      <c r="I27" s="106"/>
      <c r="J27" s="82"/>
      <c r="K27" s="112"/>
      <c r="L27" s="44" t="s">
        <v>43</v>
      </c>
      <c r="M27" s="93" t="s">
        <v>43</v>
      </c>
      <c r="N27" s="73">
        <v>0</v>
      </c>
      <c r="O27" s="74">
        <v>0</v>
      </c>
      <c r="P27" s="75">
        <f t="shared" si="1"/>
        <v>0</v>
      </c>
    </row>
    <row r="28" spans="4:16" s="19" customFormat="1" ht="21.95" customHeight="1" x14ac:dyDescent="0.35">
      <c r="D28" s="104"/>
      <c r="E28" s="104"/>
      <c r="F28" s="104"/>
      <c r="G28" s="105"/>
      <c r="H28" s="105"/>
      <c r="I28" s="106"/>
      <c r="J28" s="113"/>
      <c r="K28" s="114"/>
      <c r="L28" s="115" t="s">
        <v>44</v>
      </c>
      <c r="M28" s="116" t="s">
        <v>44</v>
      </c>
      <c r="N28" s="73">
        <v>0</v>
      </c>
      <c r="O28" s="57">
        <v>0</v>
      </c>
      <c r="P28" s="75">
        <f t="shared" si="1"/>
        <v>0</v>
      </c>
    </row>
    <row r="29" spans="4:16" s="19" customFormat="1" ht="21.95" customHeight="1" x14ac:dyDescent="0.35">
      <c r="D29" s="104"/>
      <c r="E29" s="104"/>
      <c r="F29" s="104"/>
      <c r="G29" s="105"/>
      <c r="H29" s="105"/>
      <c r="I29" s="106"/>
      <c r="J29" s="82"/>
      <c r="K29" s="114"/>
      <c r="L29" s="115" t="s">
        <v>45</v>
      </c>
      <c r="M29" s="116" t="s">
        <v>45</v>
      </c>
      <c r="N29" s="73">
        <v>0</v>
      </c>
      <c r="O29" s="57">
        <v>500000</v>
      </c>
      <c r="P29" s="52">
        <f t="shared" si="1"/>
        <v>500000</v>
      </c>
    </row>
    <row r="30" spans="4:16" s="19" customFormat="1" ht="21.95" customHeight="1" x14ac:dyDescent="0.3">
      <c r="D30" s="104"/>
      <c r="E30" s="104"/>
      <c r="F30" s="104"/>
      <c r="G30" s="105"/>
      <c r="H30" s="105"/>
      <c r="I30" s="106"/>
      <c r="J30" s="117" t="s">
        <v>46</v>
      </c>
      <c r="K30" s="110"/>
      <c r="L30" s="110"/>
      <c r="M30" s="111"/>
      <c r="N30" s="33">
        <f>N31</f>
        <v>30144000</v>
      </c>
      <c r="O30" s="34">
        <f>O31</f>
        <v>30144000</v>
      </c>
      <c r="P30" s="118">
        <f t="shared" si="1"/>
        <v>0</v>
      </c>
    </row>
    <row r="31" spans="4:16" s="19" customFormat="1" ht="21.95" customHeight="1" x14ac:dyDescent="0.3">
      <c r="D31" s="104"/>
      <c r="E31" s="104"/>
      <c r="F31" s="104"/>
      <c r="G31" s="105"/>
      <c r="H31" s="105"/>
      <c r="I31" s="106"/>
      <c r="J31" s="82"/>
      <c r="K31" s="109" t="s">
        <v>47</v>
      </c>
      <c r="L31" s="110"/>
      <c r="M31" s="111"/>
      <c r="N31" s="50">
        <f>N32+N34+N36+N40+N45+N47</f>
        <v>30144000</v>
      </c>
      <c r="O31" s="51">
        <f>O32+O34+O36+O40+O45+O47</f>
        <v>30144000</v>
      </c>
      <c r="P31" s="75">
        <f t="shared" si="1"/>
        <v>0</v>
      </c>
    </row>
    <row r="32" spans="4:16" s="19" customFormat="1" ht="21.95" customHeight="1" x14ac:dyDescent="0.3">
      <c r="D32" s="104"/>
      <c r="E32" s="104"/>
      <c r="F32" s="104"/>
      <c r="G32" s="105"/>
      <c r="H32" s="105"/>
      <c r="I32" s="106"/>
      <c r="J32" s="82"/>
      <c r="K32" s="119"/>
      <c r="L32" s="109" t="s">
        <v>48</v>
      </c>
      <c r="M32" s="111"/>
      <c r="N32" s="50">
        <f>N33</f>
        <v>6000000</v>
      </c>
      <c r="O32" s="51">
        <f>O33</f>
        <v>6000000</v>
      </c>
      <c r="P32" s="75">
        <f t="shared" si="1"/>
        <v>0</v>
      </c>
    </row>
    <row r="33" spans="4:16" s="19" customFormat="1" ht="21.95" customHeight="1" x14ac:dyDescent="0.3">
      <c r="D33" s="104" t="s">
        <v>40</v>
      </c>
      <c r="E33" s="104"/>
      <c r="F33" s="104"/>
      <c r="G33" s="105"/>
      <c r="H33" s="105"/>
      <c r="I33" s="106"/>
      <c r="J33" s="82"/>
      <c r="K33" s="91"/>
      <c r="L33" s="120"/>
      <c r="M33" s="121" t="s">
        <v>49</v>
      </c>
      <c r="N33" s="50">
        <v>6000000</v>
      </c>
      <c r="O33" s="57">
        <v>6000000</v>
      </c>
      <c r="P33" s="75">
        <f t="shared" si="1"/>
        <v>0</v>
      </c>
    </row>
    <row r="34" spans="4:16" s="19" customFormat="1" ht="21.95" customHeight="1" x14ac:dyDescent="0.3">
      <c r="D34" s="104"/>
      <c r="E34" s="104"/>
      <c r="F34" s="104"/>
      <c r="G34" s="105"/>
      <c r="H34" s="105"/>
      <c r="I34" s="106"/>
      <c r="J34" s="113" t="s">
        <v>40</v>
      </c>
      <c r="K34" s="91"/>
      <c r="L34" s="122" t="s">
        <v>50</v>
      </c>
      <c r="M34" s="123"/>
      <c r="N34" s="56">
        <f>N35</f>
        <v>18960000</v>
      </c>
      <c r="O34" s="124">
        <f>O35</f>
        <v>18960000</v>
      </c>
      <c r="P34" s="75">
        <f t="shared" si="1"/>
        <v>0</v>
      </c>
    </row>
    <row r="35" spans="4:16" s="19" customFormat="1" ht="21.95" customHeight="1" x14ac:dyDescent="0.3">
      <c r="D35" s="104"/>
      <c r="E35" s="125"/>
      <c r="F35" s="126"/>
      <c r="G35" s="105"/>
      <c r="H35" s="105"/>
      <c r="I35" s="106"/>
      <c r="J35" s="113" t="s">
        <v>40</v>
      </c>
      <c r="K35" s="91"/>
      <c r="L35" s="60"/>
      <c r="M35" s="61" t="s">
        <v>51</v>
      </c>
      <c r="N35" s="56">
        <v>18960000</v>
      </c>
      <c r="O35" s="57">
        <v>18960000</v>
      </c>
      <c r="P35" s="75">
        <f t="shared" si="1"/>
        <v>0</v>
      </c>
    </row>
    <row r="36" spans="4:16" s="19" customFormat="1" ht="21.95" customHeight="1" x14ac:dyDescent="0.3">
      <c r="D36" s="104"/>
      <c r="E36" s="125"/>
      <c r="F36" s="126"/>
      <c r="G36" s="105"/>
      <c r="H36" s="105"/>
      <c r="I36" s="106"/>
      <c r="J36" s="113"/>
      <c r="K36" s="91"/>
      <c r="L36" s="122" t="s">
        <v>52</v>
      </c>
      <c r="M36" s="123"/>
      <c r="N36" s="56">
        <f>N37+N38+N39</f>
        <v>0</v>
      </c>
      <c r="O36" s="124">
        <f>O37+O38+O39</f>
        <v>0</v>
      </c>
      <c r="P36" s="75">
        <f t="shared" si="1"/>
        <v>0</v>
      </c>
    </row>
    <row r="37" spans="4:16" s="19" customFormat="1" ht="21.95" customHeight="1" x14ac:dyDescent="0.3">
      <c r="D37" s="127"/>
      <c r="E37" s="127"/>
      <c r="F37" s="127"/>
      <c r="G37" s="128"/>
      <c r="H37" s="128"/>
      <c r="I37" s="129"/>
      <c r="J37" s="113"/>
      <c r="K37" s="65"/>
      <c r="L37" s="130"/>
      <c r="M37" s="61" t="s">
        <v>52</v>
      </c>
      <c r="N37" s="56">
        <v>0</v>
      </c>
      <c r="O37" s="57">
        <v>0</v>
      </c>
      <c r="P37" s="75">
        <f t="shared" si="1"/>
        <v>0</v>
      </c>
    </row>
    <row r="38" spans="4:16" s="19" customFormat="1" ht="21.95" customHeight="1" x14ac:dyDescent="0.3">
      <c r="D38" s="127"/>
      <c r="E38" s="127"/>
      <c r="F38" s="127"/>
      <c r="G38" s="128"/>
      <c r="H38" s="128"/>
      <c r="I38" s="129"/>
      <c r="J38" s="113"/>
      <c r="K38" s="65"/>
      <c r="L38" s="131"/>
      <c r="M38" s="61" t="s">
        <v>53</v>
      </c>
      <c r="N38" s="56">
        <v>0</v>
      </c>
      <c r="O38" s="57">
        <v>0</v>
      </c>
      <c r="P38" s="75">
        <f t="shared" si="1"/>
        <v>0</v>
      </c>
    </row>
    <row r="39" spans="4:16" s="19" customFormat="1" ht="21.95" customHeight="1" x14ac:dyDescent="0.3">
      <c r="D39" s="127"/>
      <c r="E39" s="127"/>
      <c r="F39" s="127"/>
      <c r="G39" s="128"/>
      <c r="H39" s="128"/>
      <c r="I39" s="129"/>
      <c r="J39" s="132"/>
      <c r="K39" s="65"/>
      <c r="L39" s="133"/>
      <c r="M39" s="61" t="s">
        <v>54</v>
      </c>
      <c r="N39" s="56">
        <v>0</v>
      </c>
      <c r="O39" s="57">
        <v>0</v>
      </c>
      <c r="P39" s="75">
        <f t="shared" si="1"/>
        <v>0</v>
      </c>
    </row>
    <row r="40" spans="4:16" s="19" customFormat="1" ht="21.95" customHeight="1" x14ac:dyDescent="0.3">
      <c r="D40" s="127"/>
      <c r="E40" s="127"/>
      <c r="F40" s="127"/>
      <c r="G40" s="128"/>
      <c r="H40" s="128"/>
      <c r="I40" s="129"/>
      <c r="J40" s="113"/>
      <c r="K40" s="65"/>
      <c r="L40" s="122" t="s">
        <v>55</v>
      </c>
      <c r="M40" s="123"/>
      <c r="N40" s="56">
        <f>N41+N42+N43+N44</f>
        <v>4984000</v>
      </c>
      <c r="O40" s="124">
        <f>O41+O42+O43+O44</f>
        <v>4984000</v>
      </c>
      <c r="P40" s="75">
        <f t="shared" si="1"/>
        <v>0</v>
      </c>
    </row>
    <row r="41" spans="4:16" s="19" customFormat="1" ht="21.95" customHeight="1" x14ac:dyDescent="0.3">
      <c r="D41" s="127"/>
      <c r="E41" s="127"/>
      <c r="F41" s="127"/>
      <c r="G41" s="128"/>
      <c r="H41" s="128"/>
      <c r="I41" s="129"/>
      <c r="J41" s="113"/>
      <c r="K41" s="134"/>
      <c r="L41" s="131"/>
      <c r="M41" s="135" t="s">
        <v>56</v>
      </c>
      <c r="N41" s="56">
        <v>260000</v>
      </c>
      <c r="O41" s="57">
        <v>260000</v>
      </c>
      <c r="P41" s="75">
        <f t="shared" si="1"/>
        <v>0</v>
      </c>
    </row>
    <row r="42" spans="4:16" s="19" customFormat="1" ht="21.95" customHeight="1" x14ac:dyDescent="0.3">
      <c r="D42" s="127"/>
      <c r="E42" s="127"/>
      <c r="F42" s="127"/>
      <c r="G42" s="128"/>
      <c r="H42" s="128"/>
      <c r="I42" s="129"/>
      <c r="J42" s="113"/>
      <c r="K42" s="134"/>
      <c r="L42" s="131"/>
      <c r="M42" s="61" t="s">
        <v>57</v>
      </c>
      <c r="N42" s="56">
        <v>3344000</v>
      </c>
      <c r="O42" s="57">
        <v>3344000</v>
      </c>
      <c r="P42" s="75">
        <f t="shared" si="1"/>
        <v>0</v>
      </c>
    </row>
    <row r="43" spans="4:16" s="19" customFormat="1" ht="21.95" customHeight="1" x14ac:dyDescent="0.3">
      <c r="D43" s="127"/>
      <c r="E43" s="127"/>
      <c r="F43" s="127"/>
      <c r="G43" s="128"/>
      <c r="H43" s="128"/>
      <c r="I43" s="129"/>
      <c r="J43" s="132"/>
      <c r="K43" s="65"/>
      <c r="L43" s="131"/>
      <c r="M43" s="61" t="s">
        <v>58</v>
      </c>
      <c r="N43" s="56">
        <v>1380000</v>
      </c>
      <c r="O43" s="57">
        <v>1380000</v>
      </c>
      <c r="P43" s="75">
        <f t="shared" si="1"/>
        <v>0</v>
      </c>
    </row>
    <row r="44" spans="4:16" s="19" customFormat="1" ht="21.95" customHeight="1" x14ac:dyDescent="0.3">
      <c r="D44" s="127"/>
      <c r="E44" s="127"/>
      <c r="F44" s="127"/>
      <c r="G44" s="128"/>
      <c r="H44" s="128"/>
      <c r="I44" s="129"/>
      <c r="J44" s="132"/>
      <c r="K44" s="65"/>
      <c r="L44" s="133"/>
      <c r="M44" s="61" t="s">
        <v>59</v>
      </c>
      <c r="N44" s="56">
        <v>0</v>
      </c>
      <c r="O44" s="57">
        <v>0</v>
      </c>
      <c r="P44" s="75">
        <f t="shared" si="1"/>
        <v>0</v>
      </c>
    </row>
    <row r="45" spans="4:16" s="19" customFormat="1" ht="21.95" customHeight="1" x14ac:dyDescent="0.3">
      <c r="D45" s="127"/>
      <c r="E45" s="127"/>
      <c r="F45" s="127"/>
      <c r="G45" s="128"/>
      <c r="H45" s="128"/>
      <c r="I45" s="129"/>
      <c r="J45" s="132"/>
      <c r="K45" s="65"/>
      <c r="L45" s="122" t="s">
        <v>60</v>
      </c>
      <c r="M45" s="123"/>
      <c r="N45" s="56">
        <f>N46</f>
        <v>200000</v>
      </c>
      <c r="O45" s="124">
        <f>O46</f>
        <v>200000</v>
      </c>
      <c r="P45" s="75">
        <f t="shared" si="1"/>
        <v>0</v>
      </c>
    </row>
    <row r="46" spans="4:16" s="19" customFormat="1" ht="21.95" customHeight="1" x14ac:dyDescent="0.3">
      <c r="D46" s="127"/>
      <c r="E46" s="127"/>
      <c r="F46" s="127"/>
      <c r="G46" s="128"/>
      <c r="H46" s="128"/>
      <c r="I46" s="129"/>
      <c r="J46" s="132"/>
      <c r="K46" s="134"/>
      <c r="L46" s="60"/>
      <c r="M46" s="61" t="s">
        <v>61</v>
      </c>
      <c r="N46" s="56">
        <v>200000</v>
      </c>
      <c r="O46" s="57">
        <v>200000</v>
      </c>
      <c r="P46" s="75">
        <f t="shared" si="1"/>
        <v>0</v>
      </c>
    </row>
    <row r="47" spans="4:16" s="19" customFormat="1" ht="21.95" customHeight="1" x14ac:dyDescent="0.3">
      <c r="D47" s="127"/>
      <c r="E47" s="127"/>
      <c r="F47" s="127"/>
      <c r="G47" s="128"/>
      <c r="H47" s="128"/>
      <c r="I47" s="129"/>
      <c r="J47" s="132"/>
      <c r="K47" s="65"/>
      <c r="L47" s="47" t="s">
        <v>62</v>
      </c>
      <c r="M47" s="49"/>
      <c r="N47" s="56">
        <f>N48+N49+N50</f>
        <v>0</v>
      </c>
      <c r="O47" s="124">
        <f>O48+O49+O50</f>
        <v>0</v>
      </c>
      <c r="P47" s="75">
        <f t="shared" si="1"/>
        <v>0</v>
      </c>
    </row>
    <row r="48" spans="4:16" s="19" customFormat="1" ht="21.95" customHeight="1" x14ac:dyDescent="0.3">
      <c r="D48" s="127"/>
      <c r="E48" s="127"/>
      <c r="F48" s="127"/>
      <c r="G48" s="128"/>
      <c r="H48" s="128"/>
      <c r="I48" s="129"/>
      <c r="J48" s="132"/>
      <c r="K48" s="134"/>
      <c r="L48" s="130"/>
      <c r="M48" s="61" t="s">
        <v>63</v>
      </c>
      <c r="N48" s="56">
        <v>0</v>
      </c>
      <c r="O48" s="57">
        <v>0</v>
      </c>
      <c r="P48" s="75">
        <f t="shared" si="1"/>
        <v>0</v>
      </c>
    </row>
    <row r="49" spans="4:16" s="19" customFormat="1" ht="21.95" customHeight="1" x14ac:dyDescent="0.3">
      <c r="D49" s="136"/>
      <c r="E49" s="136"/>
      <c r="F49" s="136"/>
      <c r="G49" s="137"/>
      <c r="H49" s="137"/>
      <c r="I49" s="138"/>
      <c r="J49" s="132"/>
      <c r="K49" s="65"/>
      <c r="L49" s="131"/>
      <c r="M49" s="135" t="s">
        <v>64</v>
      </c>
      <c r="N49" s="56">
        <v>0</v>
      </c>
      <c r="O49" s="57">
        <v>0</v>
      </c>
      <c r="P49" s="75">
        <f t="shared" si="1"/>
        <v>0</v>
      </c>
    </row>
    <row r="50" spans="4:16" s="19" customFormat="1" ht="21.95" customHeight="1" x14ac:dyDescent="0.3">
      <c r="D50" s="136"/>
      <c r="E50" s="136"/>
      <c r="F50" s="136"/>
      <c r="G50" s="137"/>
      <c r="H50" s="137"/>
      <c r="I50" s="138"/>
      <c r="J50" s="132"/>
      <c r="K50" s="139"/>
      <c r="L50" s="133"/>
      <c r="M50" s="135" t="s">
        <v>65</v>
      </c>
      <c r="N50" s="56">
        <v>0</v>
      </c>
      <c r="O50" s="57">
        <v>0</v>
      </c>
      <c r="P50" s="75">
        <f t="shared" si="1"/>
        <v>0</v>
      </c>
    </row>
    <row r="51" spans="4:16" s="19" customFormat="1" ht="21.95" customHeight="1" x14ac:dyDescent="0.3">
      <c r="D51" s="136"/>
      <c r="E51" s="136"/>
      <c r="F51" s="136"/>
      <c r="G51" s="137"/>
      <c r="H51" s="137"/>
      <c r="I51" s="138"/>
      <c r="J51" s="117" t="s">
        <v>66</v>
      </c>
      <c r="K51" s="110"/>
      <c r="L51" s="110"/>
      <c r="M51" s="111"/>
      <c r="N51" s="33">
        <f>N52</f>
        <v>0</v>
      </c>
      <c r="O51" s="34">
        <f>O52</f>
        <v>0</v>
      </c>
      <c r="P51" s="118">
        <f t="shared" si="1"/>
        <v>0</v>
      </c>
    </row>
    <row r="52" spans="4:16" ht="21.95" customHeight="1" x14ac:dyDescent="0.3">
      <c r="J52" s="142"/>
      <c r="K52" s="109" t="s">
        <v>66</v>
      </c>
      <c r="L52" s="110"/>
      <c r="M52" s="111"/>
      <c r="N52" s="50">
        <f>N53</f>
        <v>0</v>
      </c>
      <c r="O52" s="51">
        <f>O53</f>
        <v>0</v>
      </c>
      <c r="P52" s="75">
        <f t="shared" si="1"/>
        <v>0</v>
      </c>
    </row>
    <row r="53" spans="4:16" ht="21.95" customHeight="1" x14ac:dyDescent="0.3">
      <c r="J53" s="143"/>
      <c r="K53" s="86"/>
      <c r="L53" s="61" t="s">
        <v>67</v>
      </c>
      <c r="M53" s="61" t="s">
        <v>67</v>
      </c>
      <c r="N53" s="62">
        <v>0</v>
      </c>
      <c r="O53" s="144">
        <v>0</v>
      </c>
      <c r="P53" s="75">
        <f t="shared" si="1"/>
        <v>0</v>
      </c>
    </row>
    <row r="54" spans="4:16" ht="21.95" customHeight="1" x14ac:dyDescent="0.3">
      <c r="J54" s="117" t="s">
        <v>68</v>
      </c>
      <c r="K54" s="110"/>
      <c r="L54" s="110"/>
      <c r="M54" s="111"/>
      <c r="N54" s="33">
        <f>N55</f>
        <v>0</v>
      </c>
      <c r="O54" s="34">
        <f>O55</f>
        <v>0</v>
      </c>
      <c r="P54" s="118">
        <f t="shared" si="1"/>
        <v>0</v>
      </c>
    </row>
    <row r="55" spans="4:16" ht="21.95" customHeight="1" x14ac:dyDescent="0.3">
      <c r="J55" s="142"/>
      <c r="K55" s="109" t="s">
        <v>69</v>
      </c>
      <c r="L55" s="110"/>
      <c r="M55" s="111"/>
      <c r="N55" s="50">
        <f>N56</f>
        <v>0</v>
      </c>
      <c r="O55" s="51">
        <f>O56</f>
        <v>0</v>
      </c>
      <c r="P55" s="75">
        <f t="shared" si="1"/>
        <v>0</v>
      </c>
    </row>
    <row r="56" spans="4:16" ht="21.95" customHeight="1" thickBot="1" x14ac:dyDescent="0.35">
      <c r="J56" s="145"/>
      <c r="K56" s="146"/>
      <c r="L56" s="147" t="s">
        <v>70</v>
      </c>
      <c r="M56" s="147" t="s">
        <v>70</v>
      </c>
      <c r="N56" s="148">
        <v>0</v>
      </c>
      <c r="O56" s="149">
        <v>0</v>
      </c>
      <c r="P56" s="150">
        <f t="shared" si="1"/>
        <v>0</v>
      </c>
    </row>
    <row r="57" spans="4:16" ht="15" customHeight="1" x14ac:dyDescent="0.3">
      <c r="J57" s="151"/>
    </row>
  </sheetData>
  <mergeCells count="33">
    <mergeCell ref="K55:M55"/>
    <mergeCell ref="L40:M40"/>
    <mergeCell ref="L45:M45"/>
    <mergeCell ref="L47:M47"/>
    <mergeCell ref="J51:M51"/>
    <mergeCell ref="K52:M52"/>
    <mergeCell ref="J54:M54"/>
    <mergeCell ref="K26:M26"/>
    <mergeCell ref="J30:M30"/>
    <mergeCell ref="K31:M31"/>
    <mergeCell ref="L32:M32"/>
    <mergeCell ref="L34:M34"/>
    <mergeCell ref="L36:M36"/>
    <mergeCell ref="D17:F17"/>
    <mergeCell ref="E18:F18"/>
    <mergeCell ref="K18:M18"/>
    <mergeCell ref="D20:F20"/>
    <mergeCell ref="E21:F21"/>
    <mergeCell ref="J25:M25"/>
    <mergeCell ref="D8:F8"/>
    <mergeCell ref="J8:M8"/>
    <mergeCell ref="E9:F9"/>
    <mergeCell ref="K9:M9"/>
    <mergeCell ref="D14:F14"/>
    <mergeCell ref="E15:F15"/>
    <mergeCell ref="K15:M15"/>
    <mergeCell ref="D1:P1"/>
    <mergeCell ref="D3:P3"/>
    <mergeCell ref="D4:P4"/>
    <mergeCell ref="D5:I5"/>
    <mergeCell ref="J5:P5"/>
    <mergeCell ref="D7:F7"/>
    <mergeCell ref="J7:M7"/>
  </mergeCells>
  <phoneticPr fontId="3" type="noConversion"/>
  <pageMargins left="0.39370078740157483" right="0.23622047244094488" top="0.39370078740157483" bottom="7.874015748031496E-2" header="0.31496062992125984" footer="0.31496062992125984"/>
  <pageSetup paperSize="9" scale="5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view="pageBreakPreview" zoomScaleNormal="115" zoomScaleSheetLayoutView="100" workbookViewId="0">
      <selection activeCell="P8" sqref="P8"/>
    </sheetView>
  </sheetViews>
  <sheetFormatPr defaultColWidth="9" defaultRowHeight="15" customHeight="1" x14ac:dyDescent="0.3"/>
  <cols>
    <col min="1" max="2" width="2.625" style="277" customWidth="1"/>
    <col min="3" max="3" width="14.125" style="277" customWidth="1"/>
    <col min="4" max="4" width="13.625" style="278" customWidth="1"/>
    <col min="5" max="5" width="13.875" style="278" customWidth="1"/>
    <col min="6" max="6" width="13.625" style="156" customWidth="1"/>
    <col min="7" max="8" width="2.625" style="279" customWidth="1"/>
    <col min="9" max="9" width="13.125" style="279" customWidth="1"/>
    <col min="10" max="10" width="13" style="156" customWidth="1"/>
    <col min="11" max="11" width="13.5" style="156" customWidth="1"/>
    <col min="12" max="12" width="12.25" style="156" customWidth="1"/>
    <col min="13" max="14" width="9.25" style="156" bestFit="1" customWidth="1"/>
    <col min="15" max="16384" width="9" style="156"/>
  </cols>
  <sheetData>
    <row r="1" spans="1:12" ht="55.5" customHeight="1" thickBot="1" x14ac:dyDescent="0.35">
      <c r="A1" s="153" t="s">
        <v>71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5"/>
    </row>
    <row r="2" spans="1:12" s="160" customFormat="1" ht="15" customHeight="1" x14ac:dyDescent="0.3">
      <c r="A2" s="157" t="s">
        <v>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9"/>
    </row>
    <row r="3" spans="1:12" s="167" customFormat="1" ht="13.9" customHeight="1" thickBot="1" x14ac:dyDescent="0.35">
      <c r="A3" s="161"/>
      <c r="B3" s="162"/>
      <c r="C3" s="163"/>
      <c r="D3" s="164"/>
      <c r="E3" s="164"/>
      <c r="F3" s="165"/>
      <c r="G3" s="162"/>
      <c r="H3" s="162"/>
      <c r="I3" s="163"/>
      <c r="J3" s="164"/>
      <c r="K3" s="164"/>
      <c r="L3" s="166" t="s">
        <v>2</v>
      </c>
    </row>
    <row r="4" spans="1:12" s="178" customFormat="1" ht="46.9" customHeight="1" x14ac:dyDescent="0.3">
      <c r="A4" s="168" t="s">
        <v>6</v>
      </c>
      <c r="B4" s="169" t="s">
        <v>7</v>
      </c>
      <c r="C4" s="170" t="s">
        <v>8</v>
      </c>
      <c r="D4" s="171" t="s">
        <v>72</v>
      </c>
      <c r="E4" s="171" t="s">
        <v>73</v>
      </c>
      <c r="F4" s="172" t="s">
        <v>11</v>
      </c>
      <c r="G4" s="173" t="s">
        <v>6</v>
      </c>
      <c r="H4" s="174" t="s">
        <v>7</v>
      </c>
      <c r="I4" s="175" t="s">
        <v>8</v>
      </c>
      <c r="J4" s="176" t="s">
        <v>72</v>
      </c>
      <c r="K4" s="176" t="s">
        <v>73</v>
      </c>
      <c r="L4" s="177" t="s">
        <v>11</v>
      </c>
    </row>
    <row r="5" spans="1:12" s="188" customFormat="1" ht="23.1" customHeight="1" x14ac:dyDescent="0.3">
      <c r="A5" s="179" t="s">
        <v>13</v>
      </c>
      <c r="B5" s="180"/>
      <c r="C5" s="181"/>
      <c r="D5" s="182">
        <f>D6+D11+D16</f>
        <v>233103000</v>
      </c>
      <c r="E5" s="182">
        <f>E6+E11+E16</f>
        <v>233103000</v>
      </c>
      <c r="F5" s="183">
        <f>E5-D5</f>
        <v>0</v>
      </c>
      <c r="G5" s="184" t="s">
        <v>74</v>
      </c>
      <c r="H5" s="185"/>
      <c r="I5" s="186"/>
      <c r="J5" s="187">
        <f>J6+J25+J30+J40+J43</f>
        <v>233103000</v>
      </c>
      <c r="K5" s="187">
        <f>K6+K25+K30+K40+K43</f>
        <v>233103000</v>
      </c>
      <c r="L5" s="183">
        <f>K5-J5</f>
        <v>0</v>
      </c>
    </row>
    <row r="6" spans="1:12" s="188" customFormat="1" ht="23.1" customHeight="1" x14ac:dyDescent="0.3">
      <c r="A6" s="189" t="s">
        <v>75</v>
      </c>
      <c r="B6" s="190"/>
      <c r="C6" s="191"/>
      <c r="D6" s="192">
        <f>D7</f>
        <v>216111000</v>
      </c>
      <c r="E6" s="192">
        <f>E7</f>
        <v>216111000</v>
      </c>
      <c r="F6" s="183">
        <f t="shared" ref="F6:F18" si="0">E6-D6</f>
        <v>0</v>
      </c>
      <c r="G6" s="193" t="s">
        <v>76</v>
      </c>
      <c r="H6" s="194"/>
      <c r="I6" s="195"/>
      <c r="J6" s="192">
        <f>J7+J13+J17</f>
        <v>211801000</v>
      </c>
      <c r="K6" s="192">
        <f>K7+K13+K17</f>
        <v>216825000</v>
      </c>
      <c r="L6" s="196">
        <f t="shared" ref="L6:L45" si="1">K6-J6</f>
        <v>5024000</v>
      </c>
    </row>
    <row r="7" spans="1:12" s="188" customFormat="1" ht="23.1" customHeight="1" x14ac:dyDescent="0.3">
      <c r="A7" s="197"/>
      <c r="B7" s="198" t="s">
        <v>75</v>
      </c>
      <c r="C7" s="199"/>
      <c r="D7" s="200">
        <f>D8+D9+D10</f>
        <v>216111000</v>
      </c>
      <c r="E7" s="200">
        <f>E8+E9+E10</f>
        <v>216111000</v>
      </c>
      <c r="F7" s="183">
        <f t="shared" si="0"/>
        <v>0</v>
      </c>
      <c r="G7" s="201"/>
      <c r="H7" s="202" t="s">
        <v>77</v>
      </c>
      <c r="I7" s="203"/>
      <c r="J7" s="192">
        <f>J8+J9+J10+J11+J12</f>
        <v>187750000</v>
      </c>
      <c r="K7" s="192">
        <f>K8+K9+K10+K11+K12</f>
        <v>196506000</v>
      </c>
      <c r="L7" s="196">
        <f t="shared" si="1"/>
        <v>8756000</v>
      </c>
    </row>
    <row r="8" spans="1:12" s="188" customFormat="1" ht="23.1" customHeight="1" x14ac:dyDescent="0.3">
      <c r="A8" s="204"/>
      <c r="B8" s="205"/>
      <c r="C8" s="206" t="s">
        <v>78</v>
      </c>
      <c r="D8" s="207">
        <v>9552000</v>
      </c>
      <c r="E8" s="207">
        <v>9552000</v>
      </c>
      <c r="F8" s="183">
        <f t="shared" si="0"/>
        <v>0</v>
      </c>
      <c r="G8" s="208"/>
      <c r="H8" s="209"/>
      <c r="I8" s="203" t="s">
        <v>79</v>
      </c>
      <c r="J8" s="210">
        <v>113796000</v>
      </c>
      <c r="K8" s="210">
        <v>119796000</v>
      </c>
      <c r="L8" s="196">
        <f t="shared" si="1"/>
        <v>6000000</v>
      </c>
    </row>
    <row r="9" spans="1:12" s="188" customFormat="1" ht="23.1" customHeight="1" x14ac:dyDescent="0.3">
      <c r="A9" s="204"/>
      <c r="B9" s="211"/>
      <c r="C9" s="206" t="s">
        <v>80</v>
      </c>
      <c r="D9" s="207">
        <v>181479000</v>
      </c>
      <c r="E9" s="207">
        <v>181479000</v>
      </c>
      <c r="F9" s="183">
        <f t="shared" si="0"/>
        <v>0</v>
      </c>
      <c r="G9" s="208"/>
      <c r="H9" s="212"/>
      <c r="I9" s="203" t="s">
        <v>81</v>
      </c>
      <c r="J9" s="210">
        <v>42764000</v>
      </c>
      <c r="K9" s="210">
        <v>43944900</v>
      </c>
      <c r="L9" s="196">
        <f t="shared" si="1"/>
        <v>1180900</v>
      </c>
    </row>
    <row r="10" spans="1:12" s="188" customFormat="1" ht="23.1" customHeight="1" x14ac:dyDescent="0.3">
      <c r="A10" s="204"/>
      <c r="B10" s="211"/>
      <c r="C10" s="206" t="s">
        <v>82</v>
      </c>
      <c r="D10" s="207">
        <v>25080000</v>
      </c>
      <c r="E10" s="207">
        <v>25080000</v>
      </c>
      <c r="F10" s="183">
        <f t="shared" si="0"/>
        <v>0</v>
      </c>
      <c r="G10" s="208"/>
      <c r="H10" s="212"/>
      <c r="I10" s="203" t="s">
        <v>83</v>
      </c>
      <c r="J10" s="207">
        <v>14627000</v>
      </c>
      <c r="K10" s="207">
        <v>15225100</v>
      </c>
      <c r="L10" s="196">
        <f t="shared" si="1"/>
        <v>598100</v>
      </c>
    </row>
    <row r="11" spans="1:12" s="188" customFormat="1" ht="23.1" customHeight="1" x14ac:dyDescent="0.3">
      <c r="A11" s="189" t="s">
        <v>84</v>
      </c>
      <c r="B11" s="190"/>
      <c r="C11" s="191"/>
      <c r="D11" s="192">
        <f>D12</f>
        <v>16992000</v>
      </c>
      <c r="E11" s="192">
        <f>E12</f>
        <v>16992000</v>
      </c>
      <c r="F11" s="183">
        <f t="shared" si="0"/>
        <v>0</v>
      </c>
      <c r="G11" s="208"/>
      <c r="H11" s="212"/>
      <c r="I11" s="213" t="s">
        <v>85</v>
      </c>
      <c r="J11" s="214">
        <v>16563000</v>
      </c>
      <c r="K11" s="214">
        <v>17540000</v>
      </c>
      <c r="L11" s="196">
        <f t="shared" si="1"/>
        <v>977000</v>
      </c>
    </row>
    <row r="12" spans="1:12" s="188" customFormat="1" ht="23.1" customHeight="1" x14ac:dyDescent="0.35">
      <c r="A12" s="215"/>
      <c r="B12" s="216" t="s">
        <v>84</v>
      </c>
      <c r="C12" s="217"/>
      <c r="D12" s="200">
        <f>D13+D14+D15</f>
        <v>16992000</v>
      </c>
      <c r="E12" s="200">
        <f>E13+E14+E15</f>
        <v>16992000</v>
      </c>
      <c r="F12" s="183">
        <f t="shared" si="0"/>
        <v>0</v>
      </c>
      <c r="G12" s="208"/>
      <c r="H12" s="212"/>
      <c r="I12" s="203" t="s">
        <v>86</v>
      </c>
      <c r="J12" s="218">
        <v>0</v>
      </c>
      <c r="K12" s="218">
        <v>0</v>
      </c>
      <c r="L12" s="183">
        <f t="shared" si="1"/>
        <v>0</v>
      </c>
    </row>
    <row r="13" spans="1:12" s="188" customFormat="1" ht="23.1" customHeight="1" x14ac:dyDescent="0.35">
      <c r="A13" s="219"/>
      <c r="B13" s="220"/>
      <c r="C13" s="221" t="s">
        <v>87</v>
      </c>
      <c r="D13" s="207">
        <v>1868000</v>
      </c>
      <c r="E13" s="207">
        <v>1868000</v>
      </c>
      <c r="F13" s="183">
        <f t="shared" si="0"/>
        <v>0</v>
      </c>
      <c r="G13" s="208"/>
      <c r="H13" s="222" t="s">
        <v>88</v>
      </c>
      <c r="I13" s="223"/>
      <c r="J13" s="192">
        <f>J14+J15+J16</f>
        <v>6800000</v>
      </c>
      <c r="K13" s="192">
        <f>K14+K15+K16</f>
        <v>6800000</v>
      </c>
      <c r="L13" s="183">
        <f t="shared" si="1"/>
        <v>0</v>
      </c>
    </row>
    <row r="14" spans="1:12" s="188" customFormat="1" ht="23.1" customHeight="1" x14ac:dyDescent="0.35">
      <c r="A14" s="219"/>
      <c r="B14" s="224"/>
      <c r="C14" s="225" t="s">
        <v>89</v>
      </c>
      <c r="D14" s="207">
        <v>15124000</v>
      </c>
      <c r="E14" s="207">
        <v>15124000</v>
      </c>
      <c r="F14" s="183">
        <f t="shared" si="0"/>
        <v>0</v>
      </c>
      <c r="G14" s="208"/>
      <c r="H14" s="212"/>
      <c r="I14" s="203" t="s">
        <v>90</v>
      </c>
      <c r="J14" s="210">
        <v>600000</v>
      </c>
      <c r="K14" s="210">
        <v>600000</v>
      </c>
      <c r="L14" s="183">
        <f t="shared" si="1"/>
        <v>0</v>
      </c>
    </row>
    <row r="15" spans="1:12" s="188" customFormat="1" ht="23.1" customHeight="1" x14ac:dyDescent="0.35">
      <c r="A15" s="219"/>
      <c r="B15" s="224"/>
      <c r="C15" s="225" t="s">
        <v>91</v>
      </c>
      <c r="D15" s="226">
        <v>0</v>
      </c>
      <c r="E15" s="226">
        <v>0</v>
      </c>
      <c r="F15" s="183">
        <f t="shared" si="0"/>
        <v>0</v>
      </c>
      <c r="G15" s="227"/>
      <c r="H15" s="212"/>
      <c r="I15" s="203" t="s">
        <v>92</v>
      </c>
      <c r="J15" s="207">
        <v>6000000</v>
      </c>
      <c r="K15" s="207">
        <v>6000000</v>
      </c>
      <c r="L15" s="183">
        <f t="shared" si="1"/>
        <v>0</v>
      </c>
    </row>
    <row r="16" spans="1:12" s="188" customFormat="1" ht="23.1" customHeight="1" x14ac:dyDescent="0.3">
      <c r="A16" s="228" t="s">
        <v>93</v>
      </c>
      <c r="B16" s="229"/>
      <c r="C16" s="123"/>
      <c r="D16" s="230">
        <f>D17</f>
        <v>0</v>
      </c>
      <c r="E16" s="230">
        <f>E17</f>
        <v>0</v>
      </c>
      <c r="F16" s="183">
        <f t="shared" si="0"/>
        <v>0</v>
      </c>
      <c r="G16" s="231"/>
      <c r="H16" s="232"/>
      <c r="I16" s="233" t="s">
        <v>94</v>
      </c>
      <c r="J16" s="207">
        <v>200000</v>
      </c>
      <c r="K16" s="207">
        <v>200000</v>
      </c>
      <c r="L16" s="183">
        <f t="shared" si="1"/>
        <v>0</v>
      </c>
    </row>
    <row r="17" spans="1:12" s="188" customFormat="1" ht="23.1" customHeight="1" x14ac:dyDescent="0.3">
      <c r="A17" s="197"/>
      <c r="B17" s="234" t="s">
        <v>93</v>
      </c>
      <c r="C17" s="235"/>
      <c r="D17" s="230">
        <f>D18</f>
        <v>0</v>
      </c>
      <c r="E17" s="230">
        <f>E18</f>
        <v>0</v>
      </c>
      <c r="F17" s="183">
        <f t="shared" si="0"/>
        <v>0</v>
      </c>
      <c r="G17" s="231"/>
      <c r="H17" s="222" t="s">
        <v>95</v>
      </c>
      <c r="I17" s="223"/>
      <c r="J17" s="192">
        <f>J18+J19+J20+J21+J22+J23+J24</f>
        <v>17251000</v>
      </c>
      <c r="K17" s="192">
        <f>K18+K19+K20+K21+K22+K23+K24</f>
        <v>13519000</v>
      </c>
      <c r="L17" s="196">
        <f t="shared" si="1"/>
        <v>-3732000</v>
      </c>
    </row>
    <row r="18" spans="1:12" s="188" customFormat="1" ht="23.1" customHeight="1" thickBot="1" x14ac:dyDescent="0.35">
      <c r="A18" s="236"/>
      <c r="B18" s="237"/>
      <c r="C18" s="238" t="s">
        <v>93</v>
      </c>
      <c r="D18" s="239">
        <v>0</v>
      </c>
      <c r="E18" s="239">
        <v>0</v>
      </c>
      <c r="F18" s="240">
        <f t="shared" si="0"/>
        <v>0</v>
      </c>
      <c r="G18" s="231"/>
      <c r="H18" s="212"/>
      <c r="I18" s="203" t="s">
        <v>96</v>
      </c>
      <c r="J18" s="207">
        <v>150000</v>
      </c>
      <c r="K18" s="207">
        <v>150000</v>
      </c>
      <c r="L18" s="183">
        <f t="shared" si="1"/>
        <v>0</v>
      </c>
    </row>
    <row r="19" spans="1:12" s="188" customFormat="1" ht="23.1" customHeight="1" x14ac:dyDescent="0.3">
      <c r="A19" s="241"/>
      <c r="B19" s="241"/>
      <c r="C19" s="241"/>
      <c r="D19" s="242"/>
      <c r="E19" s="242"/>
      <c r="F19" s="243"/>
      <c r="G19" s="231"/>
      <c r="H19" s="212"/>
      <c r="I19" s="203" t="s">
        <v>97</v>
      </c>
      <c r="J19" s="207">
        <v>2301000</v>
      </c>
      <c r="K19" s="207">
        <v>819000</v>
      </c>
      <c r="L19" s="196">
        <f t="shared" si="1"/>
        <v>-1482000</v>
      </c>
    </row>
    <row r="20" spans="1:12" s="188" customFormat="1" ht="23.1" customHeight="1" x14ac:dyDescent="0.3">
      <c r="A20" s="244"/>
      <c r="B20" s="244"/>
      <c r="C20" s="244"/>
      <c r="D20" s="245"/>
      <c r="E20" s="245"/>
      <c r="F20" s="246"/>
      <c r="G20" s="231"/>
      <c r="H20" s="247"/>
      <c r="I20" s="203" t="s">
        <v>98</v>
      </c>
      <c r="J20" s="207">
        <v>4200000</v>
      </c>
      <c r="K20" s="207">
        <v>4200000</v>
      </c>
      <c r="L20" s="183">
        <f t="shared" si="1"/>
        <v>0</v>
      </c>
    </row>
    <row r="21" spans="1:12" s="188" customFormat="1" ht="23.1" customHeight="1" x14ac:dyDescent="0.3">
      <c r="A21" s="244"/>
      <c r="B21" s="244"/>
      <c r="C21" s="244"/>
      <c r="D21" s="245"/>
      <c r="E21" s="245"/>
      <c r="F21" s="246"/>
      <c r="G21" s="231"/>
      <c r="H21" s="212"/>
      <c r="I21" s="203" t="s">
        <v>99</v>
      </c>
      <c r="J21" s="207">
        <v>5550000</v>
      </c>
      <c r="K21" s="207">
        <v>4650000</v>
      </c>
      <c r="L21" s="196">
        <f t="shared" si="1"/>
        <v>-900000</v>
      </c>
    </row>
    <row r="22" spans="1:12" s="188" customFormat="1" ht="23.1" customHeight="1" x14ac:dyDescent="0.3">
      <c r="A22" s="244"/>
      <c r="B22" s="244"/>
      <c r="C22" s="244"/>
      <c r="D22" s="245"/>
      <c r="E22" s="245"/>
      <c r="F22" s="246"/>
      <c r="G22" s="231"/>
      <c r="H22" s="212"/>
      <c r="I22" s="203" t="s">
        <v>100</v>
      </c>
      <c r="J22" s="207">
        <v>2300000</v>
      </c>
      <c r="K22" s="207">
        <v>1100000</v>
      </c>
      <c r="L22" s="196">
        <f t="shared" si="1"/>
        <v>-1200000</v>
      </c>
    </row>
    <row r="23" spans="1:12" s="188" customFormat="1" ht="23.1" customHeight="1" x14ac:dyDescent="0.3">
      <c r="A23" s="244"/>
      <c r="B23" s="244"/>
      <c r="C23" s="244"/>
      <c r="D23" s="245"/>
      <c r="E23" s="245"/>
      <c r="F23" s="246"/>
      <c r="G23" s="231"/>
      <c r="H23" s="212"/>
      <c r="I23" s="233" t="s">
        <v>101</v>
      </c>
      <c r="J23" s="218">
        <v>0</v>
      </c>
      <c r="K23" s="218">
        <v>0</v>
      </c>
      <c r="L23" s="183">
        <f t="shared" si="1"/>
        <v>0</v>
      </c>
    </row>
    <row r="24" spans="1:12" s="188" customFormat="1" ht="23.1" customHeight="1" x14ac:dyDescent="0.3">
      <c r="A24" s="244" t="s">
        <v>102</v>
      </c>
      <c r="B24" s="244"/>
      <c r="C24" s="244"/>
      <c r="D24" s="245"/>
      <c r="E24" s="245"/>
      <c r="F24" s="246"/>
      <c r="G24" s="231"/>
      <c r="H24" s="212"/>
      <c r="I24" s="233" t="s">
        <v>103</v>
      </c>
      <c r="J24" s="207">
        <v>2750000</v>
      </c>
      <c r="K24" s="207">
        <v>2600000</v>
      </c>
      <c r="L24" s="196">
        <f t="shared" si="1"/>
        <v>-150000</v>
      </c>
    </row>
    <row r="25" spans="1:12" s="188" customFormat="1" ht="23.1" customHeight="1" x14ac:dyDescent="0.3">
      <c r="A25" s="244"/>
      <c r="B25" s="244"/>
      <c r="C25" s="244"/>
      <c r="D25" s="245"/>
      <c r="E25" s="245"/>
      <c r="F25" s="246"/>
      <c r="G25" s="193" t="s">
        <v>104</v>
      </c>
      <c r="H25" s="194"/>
      <c r="I25" s="195"/>
      <c r="J25" s="192">
        <f>J26</f>
        <v>1200000</v>
      </c>
      <c r="K25" s="192">
        <f>K26</f>
        <v>500000</v>
      </c>
      <c r="L25" s="196">
        <f t="shared" si="1"/>
        <v>-700000</v>
      </c>
    </row>
    <row r="26" spans="1:12" s="188" customFormat="1" ht="23.1" customHeight="1" x14ac:dyDescent="0.3">
      <c r="A26" s="244"/>
      <c r="B26" s="244"/>
      <c r="C26" s="244"/>
      <c r="D26" s="245"/>
      <c r="E26" s="245"/>
      <c r="F26" s="246"/>
      <c r="G26" s="231"/>
      <c r="H26" s="248" t="s">
        <v>105</v>
      </c>
      <c r="I26" s="249"/>
      <c r="J26" s="192">
        <f>J27+J28+J29</f>
        <v>1200000</v>
      </c>
      <c r="K26" s="192">
        <f>K27+K28+K29</f>
        <v>500000</v>
      </c>
      <c r="L26" s="196">
        <f t="shared" si="1"/>
        <v>-700000</v>
      </c>
    </row>
    <row r="27" spans="1:12" s="188" customFormat="1" ht="23.1" customHeight="1" x14ac:dyDescent="0.3">
      <c r="A27" s="244"/>
      <c r="B27" s="244"/>
      <c r="C27" s="244"/>
      <c r="D27" s="245"/>
      <c r="E27" s="245"/>
      <c r="F27" s="246"/>
      <c r="G27" s="250"/>
      <c r="H27" s="209"/>
      <c r="I27" s="233" t="s">
        <v>105</v>
      </c>
      <c r="J27" s="218">
        <v>0</v>
      </c>
      <c r="K27" s="218">
        <v>0</v>
      </c>
      <c r="L27" s="183">
        <f t="shared" si="1"/>
        <v>0</v>
      </c>
    </row>
    <row r="28" spans="1:12" s="188" customFormat="1" ht="23.1" customHeight="1" x14ac:dyDescent="0.3">
      <c r="A28" s="244"/>
      <c r="B28" s="251"/>
      <c r="C28" s="252"/>
      <c r="D28" s="245"/>
      <c r="E28" s="245"/>
      <c r="F28" s="246"/>
      <c r="G28" s="253"/>
      <c r="H28" s="212"/>
      <c r="I28" s="233" t="s">
        <v>106</v>
      </c>
      <c r="J28" s="207">
        <v>1200000</v>
      </c>
      <c r="K28" s="207">
        <v>500000</v>
      </c>
      <c r="L28" s="196">
        <f t="shared" si="1"/>
        <v>-700000</v>
      </c>
    </row>
    <row r="29" spans="1:12" s="188" customFormat="1" ht="23.1" customHeight="1" x14ac:dyDescent="0.3">
      <c r="A29" s="244"/>
      <c r="B29" s="244"/>
      <c r="C29" s="244"/>
      <c r="D29" s="245"/>
      <c r="E29" s="245"/>
      <c r="F29" s="246"/>
      <c r="G29" s="254"/>
      <c r="H29" s="255"/>
      <c r="I29" s="256" t="s">
        <v>107</v>
      </c>
      <c r="J29" s="226">
        <v>0</v>
      </c>
      <c r="K29" s="226">
        <v>0</v>
      </c>
      <c r="L29" s="183">
        <f t="shared" si="1"/>
        <v>0</v>
      </c>
    </row>
    <row r="30" spans="1:12" s="188" customFormat="1" ht="23.1" customHeight="1" x14ac:dyDescent="0.3">
      <c r="A30" s="257"/>
      <c r="B30" s="257"/>
      <c r="C30" s="257"/>
      <c r="D30" s="258"/>
      <c r="E30" s="258"/>
      <c r="F30" s="259"/>
      <c r="G30" s="260" t="s">
        <v>108</v>
      </c>
      <c r="H30" s="261"/>
      <c r="I30" s="249"/>
      <c r="J30" s="262">
        <f>J31</f>
        <v>19702000</v>
      </c>
      <c r="K30" s="262">
        <f>K31</f>
        <v>15378000</v>
      </c>
      <c r="L30" s="196">
        <f t="shared" si="1"/>
        <v>-4324000</v>
      </c>
    </row>
    <row r="31" spans="1:12" s="188" customFormat="1" ht="23.1" customHeight="1" x14ac:dyDescent="0.3">
      <c r="A31" s="257"/>
      <c r="B31" s="257"/>
      <c r="C31" s="257"/>
      <c r="D31" s="258"/>
      <c r="E31" s="258"/>
      <c r="F31" s="259"/>
      <c r="G31" s="263" t="s">
        <v>109</v>
      </c>
      <c r="H31" s="248" t="s">
        <v>108</v>
      </c>
      <c r="I31" s="249"/>
      <c r="J31" s="192">
        <f>J32+J33+J34+J35+J36+J37+J38+J39</f>
        <v>19702000</v>
      </c>
      <c r="K31" s="192">
        <f>K32+K33+K34+K35+K36+K37+K38+K39</f>
        <v>15378000</v>
      </c>
      <c r="L31" s="196">
        <f t="shared" si="1"/>
        <v>-4324000</v>
      </c>
    </row>
    <row r="32" spans="1:12" s="188" customFormat="1" ht="23.1" customHeight="1" x14ac:dyDescent="0.3">
      <c r="A32" s="257"/>
      <c r="B32" s="257"/>
      <c r="C32" s="257"/>
      <c r="D32" s="258"/>
      <c r="E32" s="258"/>
      <c r="F32" s="259"/>
      <c r="G32" s="263"/>
      <c r="H32" s="209"/>
      <c r="I32" s="233" t="s">
        <v>110</v>
      </c>
      <c r="J32" s="210">
        <v>600000</v>
      </c>
      <c r="K32" s="210">
        <v>200000</v>
      </c>
      <c r="L32" s="196">
        <f t="shared" si="1"/>
        <v>-400000</v>
      </c>
    </row>
    <row r="33" spans="1:12" s="188" customFormat="1" ht="23.1" customHeight="1" x14ac:dyDescent="0.3">
      <c r="A33" s="257"/>
      <c r="B33" s="257"/>
      <c r="C33" s="257"/>
      <c r="D33" s="258"/>
      <c r="E33" s="258"/>
      <c r="F33" s="259"/>
      <c r="G33" s="263"/>
      <c r="H33" s="264"/>
      <c r="I33" s="265" t="s">
        <v>111</v>
      </c>
      <c r="J33" s="210">
        <v>300000</v>
      </c>
      <c r="K33" s="210">
        <v>0</v>
      </c>
      <c r="L33" s="196">
        <f t="shared" si="1"/>
        <v>-300000</v>
      </c>
    </row>
    <row r="34" spans="1:12" s="188" customFormat="1" ht="23.1" customHeight="1" x14ac:dyDescent="0.3">
      <c r="A34" s="257"/>
      <c r="B34" s="257"/>
      <c r="C34" s="257"/>
      <c r="D34" s="258"/>
      <c r="E34" s="258"/>
      <c r="F34" s="259"/>
      <c r="G34" s="263"/>
      <c r="H34" s="264"/>
      <c r="I34" s="265" t="s">
        <v>112</v>
      </c>
      <c r="J34" s="210">
        <v>5200000</v>
      </c>
      <c r="K34" s="210">
        <v>5200000</v>
      </c>
      <c r="L34" s="183">
        <f t="shared" si="1"/>
        <v>0</v>
      </c>
    </row>
    <row r="35" spans="1:12" s="188" customFormat="1" ht="23.1" customHeight="1" x14ac:dyDescent="0.3">
      <c r="A35" s="257"/>
      <c r="B35" s="257"/>
      <c r="C35" s="257"/>
      <c r="D35" s="258"/>
      <c r="E35" s="258"/>
      <c r="F35" s="259"/>
      <c r="G35" s="263"/>
      <c r="H35" s="212"/>
      <c r="I35" s="203" t="s">
        <v>113</v>
      </c>
      <c r="J35" s="226">
        <v>0</v>
      </c>
      <c r="K35" s="226">
        <v>0</v>
      </c>
      <c r="L35" s="183">
        <f t="shared" si="1"/>
        <v>0</v>
      </c>
    </row>
    <row r="36" spans="1:12" s="188" customFormat="1" ht="23.1" customHeight="1" x14ac:dyDescent="0.3">
      <c r="A36" s="257"/>
      <c r="B36" s="257"/>
      <c r="C36" s="257"/>
      <c r="D36" s="258"/>
      <c r="E36" s="258"/>
      <c r="F36" s="259"/>
      <c r="G36" s="263"/>
      <c r="H36" s="264"/>
      <c r="I36" s="203" t="s">
        <v>114</v>
      </c>
      <c r="J36" s="210">
        <v>9712000</v>
      </c>
      <c r="K36" s="210">
        <v>8988000</v>
      </c>
      <c r="L36" s="196">
        <f t="shared" si="1"/>
        <v>-724000</v>
      </c>
    </row>
    <row r="37" spans="1:12" s="188" customFormat="1" ht="23.1" customHeight="1" x14ac:dyDescent="0.3">
      <c r="A37" s="257"/>
      <c r="B37" s="257"/>
      <c r="C37" s="257"/>
      <c r="D37" s="258"/>
      <c r="E37" s="258"/>
      <c r="F37" s="259"/>
      <c r="G37" s="263"/>
      <c r="H37" s="264"/>
      <c r="I37" s="265" t="s">
        <v>115</v>
      </c>
      <c r="J37" s="210">
        <v>1440000</v>
      </c>
      <c r="K37" s="210">
        <v>540000</v>
      </c>
      <c r="L37" s="196">
        <f t="shared" si="1"/>
        <v>-900000</v>
      </c>
    </row>
    <row r="38" spans="1:12" s="188" customFormat="1" ht="23.1" customHeight="1" x14ac:dyDescent="0.3">
      <c r="A38" s="257"/>
      <c r="B38" s="257"/>
      <c r="C38" s="257"/>
      <c r="D38" s="258"/>
      <c r="E38" s="258"/>
      <c r="F38" s="259"/>
      <c r="G38" s="263"/>
      <c r="H38" s="247"/>
      <c r="I38" s="203" t="s">
        <v>116</v>
      </c>
      <c r="J38" s="210">
        <v>800000</v>
      </c>
      <c r="K38" s="210">
        <v>300000</v>
      </c>
      <c r="L38" s="196">
        <f t="shared" si="1"/>
        <v>-500000</v>
      </c>
    </row>
    <row r="39" spans="1:12" s="188" customFormat="1" ht="23.1" customHeight="1" x14ac:dyDescent="0.3">
      <c r="A39" s="257"/>
      <c r="B39" s="257"/>
      <c r="C39" s="257"/>
      <c r="D39" s="258"/>
      <c r="E39" s="258"/>
      <c r="F39" s="259"/>
      <c r="G39" s="266"/>
      <c r="H39" s="267"/>
      <c r="I39" s="203" t="s">
        <v>117</v>
      </c>
      <c r="J39" s="210">
        <v>1650000</v>
      </c>
      <c r="K39" s="210">
        <v>150000</v>
      </c>
      <c r="L39" s="196">
        <f t="shared" si="1"/>
        <v>-1500000</v>
      </c>
    </row>
    <row r="40" spans="1:12" s="188" customFormat="1" ht="23.1" customHeight="1" x14ac:dyDescent="0.3">
      <c r="A40" s="257"/>
      <c r="B40" s="257"/>
      <c r="C40" s="257"/>
      <c r="D40" s="258"/>
      <c r="E40" s="258"/>
      <c r="F40" s="259"/>
      <c r="G40" s="260" t="s">
        <v>118</v>
      </c>
      <c r="H40" s="261"/>
      <c r="I40" s="249"/>
      <c r="J40" s="192">
        <f>J41</f>
        <v>200000</v>
      </c>
      <c r="K40" s="192">
        <f>K41</f>
        <v>200000</v>
      </c>
      <c r="L40" s="183">
        <f t="shared" si="1"/>
        <v>0</v>
      </c>
    </row>
    <row r="41" spans="1:12" s="188" customFormat="1" ht="23.1" customHeight="1" x14ac:dyDescent="0.3">
      <c r="A41" s="257"/>
      <c r="B41" s="257"/>
      <c r="C41" s="257"/>
      <c r="D41" s="258"/>
      <c r="E41" s="258"/>
      <c r="F41" s="259"/>
      <c r="G41" s="268"/>
      <c r="H41" s="248" t="s">
        <v>118</v>
      </c>
      <c r="I41" s="249"/>
      <c r="J41" s="192">
        <f>J42</f>
        <v>200000</v>
      </c>
      <c r="K41" s="192">
        <f>K42</f>
        <v>200000</v>
      </c>
      <c r="L41" s="183">
        <f t="shared" si="1"/>
        <v>0</v>
      </c>
    </row>
    <row r="42" spans="1:12" s="188" customFormat="1" ht="23.1" customHeight="1" x14ac:dyDescent="0.3">
      <c r="A42" s="257"/>
      <c r="B42" s="257"/>
      <c r="C42" s="257"/>
      <c r="D42" s="258"/>
      <c r="E42" s="258"/>
      <c r="F42" s="259"/>
      <c r="G42" s="266"/>
      <c r="H42" s="202"/>
      <c r="I42" s="203" t="s">
        <v>118</v>
      </c>
      <c r="J42" s="210">
        <v>200000</v>
      </c>
      <c r="K42" s="210">
        <v>200000</v>
      </c>
      <c r="L42" s="183">
        <f t="shared" si="1"/>
        <v>0</v>
      </c>
    </row>
    <row r="43" spans="1:12" s="188" customFormat="1" ht="23.1" customHeight="1" x14ac:dyDescent="0.3">
      <c r="A43" s="257"/>
      <c r="B43" s="257"/>
      <c r="C43" s="257"/>
      <c r="D43" s="258"/>
      <c r="E43" s="258"/>
      <c r="F43" s="259"/>
      <c r="G43" s="269" t="s">
        <v>119</v>
      </c>
      <c r="H43" s="270"/>
      <c r="I43" s="271"/>
      <c r="J43" s="192">
        <f>J44</f>
        <v>200000</v>
      </c>
      <c r="K43" s="192">
        <f>K44</f>
        <v>200000</v>
      </c>
      <c r="L43" s="183">
        <f t="shared" si="1"/>
        <v>0</v>
      </c>
    </row>
    <row r="44" spans="1:12" s="188" customFormat="1" ht="23.1" customHeight="1" x14ac:dyDescent="0.3">
      <c r="A44" s="257"/>
      <c r="B44" s="257"/>
      <c r="C44" s="257"/>
      <c r="D44" s="258"/>
      <c r="E44" s="258"/>
      <c r="F44" s="259"/>
      <c r="G44" s="268"/>
      <c r="H44" s="248" t="s">
        <v>119</v>
      </c>
      <c r="I44" s="249"/>
      <c r="J44" s="192">
        <f>J45</f>
        <v>200000</v>
      </c>
      <c r="K44" s="192">
        <f>K45</f>
        <v>200000</v>
      </c>
      <c r="L44" s="183">
        <f t="shared" si="1"/>
        <v>0</v>
      </c>
    </row>
    <row r="45" spans="1:12" s="188" customFormat="1" ht="23.1" customHeight="1" thickBot="1" x14ac:dyDescent="0.35">
      <c r="A45" s="257"/>
      <c r="B45" s="257"/>
      <c r="C45" s="257"/>
      <c r="D45" s="258"/>
      <c r="E45" s="258"/>
      <c r="F45" s="259"/>
      <c r="G45" s="272"/>
      <c r="H45" s="273"/>
      <c r="I45" s="274" t="s">
        <v>119</v>
      </c>
      <c r="J45" s="275">
        <v>200000</v>
      </c>
      <c r="K45" s="275">
        <v>200000</v>
      </c>
      <c r="L45" s="276">
        <f t="shared" si="1"/>
        <v>0</v>
      </c>
    </row>
    <row r="46" spans="1:12" s="1" customFormat="1" ht="15" customHeight="1" x14ac:dyDescent="0.3">
      <c r="A46" s="277"/>
      <c r="B46" s="277"/>
      <c r="C46" s="277"/>
      <c r="D46" s="278"/>
      <c r="E46" s="278"/>
      <c r="F46" s="156"/>
      <c r="G46" s="279"/>
      <c r="H46" s="279"/>
      <c r="I46" s="279"/>
      <c r="J46" s="156"/>
      <c r="K46" s="156"/>
      <c r="L46" s="156"/>
    </row>
  </sheetData>
  <mergeCells count="14">
    <mergeCell ref="G25:I25"/>
    <mergeCell ref="B7:C7"/>
    <mergeCell ref="A11:C11"/>
    <mergeCell ref="B12:C12"/>
    <mergeCell ref="H13:I13"/>
    <mergeCell ref="A16:C16"/>
    <mergeCell ref="B17:C17"/>
    <mergeCell ref="H17:I17"/>
    <mergeCell ref="A1:L1"/>
    <mergeCell ref="A2:L2"/>
    <mergeCell ref="A5:C5"/>
    <mergeCell ref="G5:I5"/>
    <mergeCell ref="A6:C6"/>
    <mergeCell ref="G6:I6"/>
  </mergeCells>
  <phoneticPr fontId="3" type="noConversion"/>
  <pageMargins left="0.74803149606299213" right="0.70866141732283472" top="0.51181102362204722" bottom="0.78740157480314965" header="0.31496062992125984" footer="0.47244094488188981"/>
  <pageSetup paperSize="9" scale="67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110" zoomScaleNormal="115" zoomScaleSheetLayoutView="110" workbookViewId="0">
      <selection activeCell="E22" sqref="E22"/>
    </sheetView>
  </sheetViews>
  <sheetFormatPr defaultColWidth="9" defaultRowHeight="15" customHeight="1" x14ac:dyDescent="0.3"/>
  <cols>
    <col min="1" max="2" width="2.625" style="390" customWidth="1"/>
    <col min="3" max="3" width="8.375" style="390" customWidth="1"/>
    <col min="4" max="4" width="11.625" style="391" customWidth="1"/>
    <col min="5" max="5" width="12" style="391" customWidth="1"/>
    <col min="6" max="6" width="8.625" style="283" customWidth="1"/>
    <col min="7" max="8" width="2.625" style="392" customWidth="1"/>
    <col min="9" max="9" width="8.625" style="392" customWidth="1"/>
    <col min="10" max="10" width="12.25" style="283" customWidth="1"/>
    <col min="11" max="11" width="12.375" style="283" customWidth="1"/>
    <col min="12" max="12" width="11.625" style="283" customWidth="1"/>
    <col min="13" max="14" width="9.25" style="283" bestFit="1" customWidth="1"/>
    <col min="15" max="16384" width="9" style="283"/>
  </cols>
  <sheetData>
    <row r="1" spans="1:12" ht="52.9" customHeight="1" thickBot="1" x14ac:dyDescent="0.35">
      <c r="A1" s="280" t="s">
        <v>120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2"/>
    </row>
    <row r="2" spans="1:12" s="287" customFormat="1" ht="21.75" customHeight="1" thickBot="1" x14ac:dyDescent="0.35">
      <c r="A2" s="284" t="s">
        <v>1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6"/>
    </row>
    <row r="3" spans="1:12" s="294" customFormat="1" ht="13.9" customHeight="1" thickBot="1" x14ac:dyDescent="0.35">
      <c r="A3" s="288"/>
      <c r="B3" s="289"/>
      <c r="C3" s="290"/>
      <c r="D3" s="291"/>
      <c r="E3" s="291"/>
      <c r="F3" s="292"/>
      <c r="G3" s="289"/>
      <c r="H3" s="289"/>
      <c r="I3" s="290"/>
      <c r="J3" s="291"/>
      <c r="K3" s="291"/>
      <c r="L3" s="293" t="s">
        <v>2</v>
      </c>
    </row>
    <row r="4" spans="1:12" s="296" customFormat="1" ht="46.9" customHeight="1" x14ac:dyDescent="0.3">
      <c r="A4" s="168" t="s">
        <v>6</v>
      </c>
      <c r="B4" s="169" t="s">
        <v>7</v>
      </c>
      <c r="C4" s="170" t="s">
        <v>8</v>
      </c>
      <c r="D4" s="171" t="s">
        <v>121</v>
      </c>
      <c r="E4" s="171" t="s">
        <v>122</v>
      </c>
      <c r="F4" s="295" t="s">
        <v>123</v>
      </c>
      <c r="G4" s="168" t="s">
        <v>124</v>
      </c>
      <c r="H4" s="169" t="s">
        <v>125</v>
      </c>
      <c r="I4" s="170" t="s">
        <v>126</v>
      </c>
      <c r="J4" s="171" t="s">
        <v>127</v>
      </c>
      <c r="K4" s="171" t="s">
        <v>128</v>
      </c>
      <c r="L4" s="172" t="s">
        <v>123</v>
      </c>
    </row>
    <row r="5" spans="1:12" s="306" customFormat="1" ht="15.95" customHeight="1" x14ac:dyDescent="0.3">
      <c r="A5" s="297" t="s">
        <v>129</v>
      </c>
      <c r="B5" s="298"/>
      <c r="C5" s="299"/>
      <c r="D5" s="300">
        <f>D6+D9+D12</f>
        <v>116603000</v>
      </c>
      <c r="E5" s="300">
        <f>E6+E9+E12</f>
        <v>116603000</v>
      </c>
      <c r="F5" s="301">
        <f>E5-D5</f>
        <v>0</v>
      </c>
      <c r="G5" s="302" t="s">
        <v>74</v>
      </c>
      <c r="H5" s="303"/>
      <c r="I5" s="304"/>
      <c r="J5" s="300">
        <f>SUM(J6,J24,J27,J37,J40)</f>
        <v>116603000</v>
      </c>
      <c r="K5" s="300">
        <f>SUM(K6,K24,K27,K37,K40)</f>
        <v>116603000</v>
      </c>
      <c r="L5" s="305">
        <f t="shared" ref="L5:L42" si="0">K5-J5</f>
        <v>0</v>
      </c>
    </row>
    <row r="6" spans="1:12" s="306" customFormat="1" ht="15.95" customHeight="1" x14ac:dyDescent="0.3">
      <c r="A6" s="307" t="s">
        <v>130</v>
      </c>
      <c r="B6" s="308"/>
      <c r="C6" s="309"/>
      <c r="D6" s="310">
        <f>D7</f>
        <v>115046000</v>
      </c>
      <c r="E6" s="310">
        <f>E7</f>
        <v>115046000</v>
      </c>
      <c r="F6" s="301">
        <f t="shared" ref="F6:F15" si="1">E6-D6</f>
        <v>0</v>
      </c>
      <c r="G6" s="311" t="s">
        <v>76</v>
      </c>
      <c r="H6" s="312"/>
      <c r="I6" s="206"/>
      <c r="J6" s="310">
        <f>SUM(J7,J12,J16)</f>
        <v>112515000</v>
      </c>
      <c r="K6" s="310">
        <f>SUM(K7,K12,K16)</f>
        <v>109515000</v>
      </c>
      <c r="L6" s="313">
        <f t="shared" si="0"/>
        <v>-3000000</v>
      </c>
    </row>
    <row r="7" spans="1:12" s="306" customFormat="1" ht="15.95" customHeight="1" x14ac:dyDescent="0.3">
      <c r="A7" s="314"/>
      <c r="B7" s="315" t="s">
        <v>130</v>
      </c>
      <c r="C7" s="316"/>
      <c r="D7" s="317">
        <f>D8</f>
        <v>115046000</v>
      </c>
      <c r="E7" s="317">
        <f>E8</f>
        <v>115046000</v>
      </c>
      <c r="F7" s="301">
        <f t="shared" si="1"/>
        <v>0</v>
      </c>
      <c r="G7" s="46"/>
      <c r="H7" s="312" t="s">
        <v>77</v>
      </c>
      <c r="I7" s="206"/>
      <c r="J7" s="318">
        <f>SUM(J8:J11)</f>
        <v>107165000</v>
      </c>
      <c r="K7" s="318">
        <f>SUM(K8:K11)</f>
        <v>101165000</v>
      </c>
      <c r="L7" s="313">
        <f t="shared" si="0"/>
        <v>-6000000</v>
      </c>
    </row>
    <row r="8" spans="1:12" s="306" customFormat="1" ht="15.95" customHeight="1" x14ac:dyDescent="0.3">
      <c r="A8" s="319"/>
      <c r="B8" s="318"/>
      <c r="C8" s="320" t="s">
        <v>131</v>
      </c>
      <c r="D8" s="321">
        <v>115046000</v>
      </c>
      <c r="E8" s="321">
        <v>115046000</v>
      </c>
      <c r="F8" s="301">
        <f t="shared" si="1"/>
        <v>0</v>
      </c>
      <c r="G8" s="322"/>
      <c r="H8" s="323"/>
      <c r="I8" s="324" t="s">
        <v>79</v>
      </c>
      <c r="J8" s="321">
        <v>88560000</v>
      </c>
      <c r="K8" s="321">
        <v>82560000</v>
      </c>
      <c r="L8" s="313">
        <f t="shared" si="0"/>
        <v>-6000000</v>
      </c>
    </row>
    <row r="9" spans="1:12" s="306" customFormat="1" ht="15.95" customHeight="1" x14ac:dyDescent="0.3">
      <c r="A9" s="325" t="s">
        <v>93</v>
      </c>
      <c r="B9" s="326"/>
      <c r="C9" s="327"/>
      <c r="D9" s="310">
        <f>D10</f>
        <v>0</v>
      </c>
      <c r="E9" s="310">
        <f>E10</f>
        <v>0</v>
      </c>
      <c r="F9" s="301">
        <f t="shared" si="1"/>
        <v>0</v>
      </c>
      <c r="G9" s="322"/>
      <c r="H9" s="328"/>
      <c r="I9" s="324" t="s">
        <v>81</v>
      </c>
      <c r="J9" s="329">
        <v>3220000</v>
      </c>
      <c r="K9" s="329">
        <v>3220000</v>
      </c>
      <c r="L9" s="305">
        <f t="shared" si="0"/>
        <v>0</v>
      </c>
    </row>
    <row r="10" spans="1:12" s="306" customFormat="1" ht="15.95" customHeight="1" x14ac:dyDescent="0.3">
      <c r="A10" s="314"/>
      <c r="B10" s="330" t="s">
        <v>93</v>
      </c>
      <c r="C10" s="331"/>
      <c r="D10" s="310">
        <v>0</v>
      </c>
      <c r="E10" s="310">
        <v>0</v>
      </c>
      <c r="F10" s="301">
        <f t="shared" si="1"/>
        <v>0</v>
      </c>
      <c r="G10" s="322"/>
      <c r="H10" s="328"/>
      <c r="I10" s="324" t="s">
        <v>83</v>
      </c>
      <c r="J10" s="332">
        <v>7149000</v>
      </c>
      <c r="K10" s="332">
        <v>7149000</v>
      </c>
      <c r="L10" s="305">
        <f t="shared" si="0"/>
        <v>0</v>
      </c>
    </row>
    <row r="11" spans="1:12" s="306" customFormat="1" ht="15.95" customHeight="1" x14ac:dyDescent="0.3">
      <c r="A11" s="333"/>
      <c r="B11" s="334"/>
      <c r="C11" s="320" t="s">
        <v>93</v>
      </c>
      <c r="D11" s="321">
        <v>0</v>
      </c>
      <c r="E11" s="321">
        <v>0</v>
      </c>
      <c r="F11" s="301">
        <f t="shared" si="1"/>
        <v>0</v>
      </c>
      <c r="G11" s="322"/>
      <c r="H11" s="328"/>
      <c r="I11" s="335" t="s">
        <v>85</v>
      </c>
      <c r="J11" s="336">
        <v>8236000</v>
      </c>
      <c r="K11" s="336">
        <v>8236000</v>
      </c>
      <c r="L11" s="305">
        <f t="shared" si="0"/>
        <v>0</v>
      </c>
    </row>
    <row r="12" spans="1:12" s="306" customFormat="1" ht="15.95" customHeight="1" x14ac:dyDescent="0.3">
      <c r="A12" s="337" t="s">
        <v>84</v>
      </c>
      <c r="B12" s="330"/>
      <c r="C12" s="331"/>
      <c r="D12" s="310">
        <f>D13</f>
        <v>1557000</v>
      </c>
      <c r="E12" s="310">
        <f>E13</f>
        <v>1557000</v>
      </c>
      <c r="F12" s="301">
        <f t="shared" si="1"/>
        <v>0</v>
      </c>
      <c r="G12" s="322"/>
      <c r="H12" s="338" t="s">
        <v>88</v>
      </c>
      <c r="I12" s="339"/>
      <c r="J12" s="310">
        <f>SUM(J13:J15)</f>
        <v>200000</v>
      </c>
      <c r="K12" s="310">
        <f>SUM(K13:K15)</f>
        <v>200000</v>
      </c>
      <c r="L12" s="305">
        <f t="shared" si="0"/>
        <v>0</v>
      </c>
    </row>
    <row r="13" spans="1:12" s="306" customFormat="1" ht="15.95" customHeight="1" x14ac:dyDescent="0.35">
      <c r="A13" s="340"/>
      <c r="B13" s="341" t="s">
        <v>84</v>
      </c>
      <c r="C13" s="342"/>
      <c r="D13" s="317">
        <f>SUM(D14:D15)</f>
        <v>1557000</v>
      </c>
      <c r="E13" s="317">
        <f>SUM(E14:E15)</f>
        <v>1557000</v>
      </c>
      <c r="F13" s="301">
        <f t="shared" si="1"/>
        <v>0</v>
      </c>
      <c r="G13" s="322"/>
      <c r="H13" s="328"/>
      <c r="I13" s="324" t="s">
        <v>90</v>
      </c>
      <c r="J13" s="343">
        <v>0</v>
      </c>
      <c r="K13" s="343">
        <v>0</v>
      </c>
      <c r="L13" s="305">
        <f t="shared" si="0"/>
        <v>0</v>
      </c>
    </row>
    <row r="14" spans="1:12" s="306" customFormat="1" ht="15.95" customHeight="1" x14ac:dyDescent="0.35">
      <c r="A14" s="333"/>
      <c r="B14" s="344"/>
      <c r="C14" s="345" t="s">
        <v>132</v>
      </c>
      <c r="D14" s="321">
        <v>1557000</v>
      </c>
      <c r="E14" s="321">
        <v>1557000</v>
      </c>
      <c r="F14" s="301">
        <f t="shared" si="1"/>
        <v>0</v>
      </c>
      <c r="G14" s="82"/>
      <c r="H14" s="328"/>
      <c r="I14" s="324" t="s">
        <v>92</v>
      </c>
      <c r="J14" s="343">
        <v>0</v>
      </c>
      <c r="K14" s="343">
        <v>0</v>
      </c>
      <c r="L14" s="305">
        <f t="shared" si="0"/>
        <v>0</v>
      </c>
    </row>
    <row r="15" spans="1:12" s="306" customFormat="1" ht="15.95" customHeight="1" thickBot="1" x14ac:dyDescent="0.4">
      <c r="A15" s="346"/>
      <c r="B15" s="347"/>
      <c r="C15" s="348" t="s">
        <v>91</v>
      </c>
      <c r="D15" s="349">
        <v>0</v>
      </c>
      <c r="E15" s="349">
        <v>0</v>
      </c>
      <c r="F15" s="350">
        <f t="shared" si="1"/>
        <v>0</v>
      </c>
      <c r="G15" s="351"/>
      <c r="H15" s="352"/>
      <c r="I15" s="353" t="s">
        <v>94</v>
      </c>
      <c r="J15" s="343">
        <v>200000</v>
      </c>
      <c r="K15" s="343">
        <v>200000</v>
      </c>
      <c r="L15" s="305">
        <f t="shared" si="0"/>
        <v>0</v>
      </c>
    </row>
    <row r="16" spans="1:12" s="306" customFormat="1" ht="15.95" customHeight="1" x14ac:dyDescent="0.3">
      <c r="A16" s="354" t="s">
        <v>102</v>
      </c>
      <c r="B16" s="354"/>
      <c r="C16" s="354"/>
      <c r="D16" s="355"/>
      <c r="E16" s="355"/>
      <c r="F16" s="355"/>
      <c r="G16" s="351"/>
      <c r="H16" s="338" t="s">
        <v>95</v>
      </c>
      <c r="I16" s="339"/>
      <c r="J16" s="356">
        <f>SUM(J17:J23)</f>
        <v>5150000</v>
      </c>
      <c r="K16" s="356">
        <f>SUM(K17:K23)</f>
        <v>8150000</v>
      </c>
      <c r="L16" s="313">
        <f t="shared" si="0"/>
        <v>3000000</v>
      </c>
    </row>
    <row r="17" spans="1:12" s="306" customFormat="1" ht="15.95" customHeight="1" x14ac:dyDescent="0.3">
      <c r="A17" s="354"/>
      <c r="B17" s="354"/>
      <c r="C17" s="354"/>
      <c r="D17" s="355"/>
      <c r="E17" s="355"/>
      <c r="F17" s="355"/>
      <c r="G17" s="351"/>
      <c r="H17" s="328"/>
      <c r="I17" s="324" t="s">
        <v>96</v>
      </c>
      <c r="J17" s="332">
        <v>100000</v>
      </c>
      <c r="K17" s="332">
        <v>100000</v>
      </c>
      <c r="L17" s="305">
        <f t="shared" si="0"/>
        <v>0</v>
      </c>
    </row>
    <row r="18" spans="1:12" s="306" customFormat="1" ht="15.95" customHeight="1" x14ac:dyDescent="0.3">
      <c r="A18" s="354"/>
      <c r="B18" s="354"/>
      <c r="C18" s="354"/>
      <c r="D18" s="355"/>
      <c r="E18" s="355"/>
      <c r="F18" s="355"/>
      <c r="G18" s="351"/>
      <c r="H18" s="357"/>
      <c r="I18" s="324" t="s">
        <v>97</v>
      </c>
      <c r="J18" s="332">
        <v>1500000</v>
      </c>
      <c r="K18" s="332">
        <v>3000000</v>
      </c>
      <c r="L18" s="313">
        <f t="shared" si="0"/>
        <v>1500000</v>
      </c>
    </row>
    <row r="19" spans="1:12" s="306" customFormat="1" ht="15.95" customHeight="1" x14ac:dyDescent="0.3">
      <c r="A19" s="354"/>
      <c r="B19" s="354"/>
      <c r="C19" s="354"/>
      <c r="D19" s="355"/>
      <c r="E19" s="355"/>
      <c r="F19" s="355"/>
      <c r="G19" s="351"/>
      <c r="H19" s="352"/>
      <c r="I19" s="324" t="s">
        <v>98</v>
      </c>
      <c r="J19" s="332">
        <v>2400000</v>
      </c>
      <c r="K19" s="332">
        <v>2400000</v>
      </c>
      <c r="L19" s="305">
        <f t="shared" si="0"/>
        <v>0</v>
      </c>
    </row>
    <row r="20" spans="1:12" s="306" customFormat="1" ht="15.95" customHeight="1" x14ac:dyDescent="0.3">
      <c r="A20" s="354"/>
      <c r="B20" s="354"/>
      <c r="C20" s="354"/>
      <c r="D20" s="355"/>
      <c r="E20" s="355"/>
      <c r="F20" s="355"/>
      <c r="G20" s="351"/>
      <c r="H20" s="323"/>
      <c r="I20" s="324" t="s">
        <v>99</v>
      </c>
      <c r="J20" s="343">
        <v>650000</v>
      </c>
      <c r="K20" s="343">
        <v>650000</v>
      </c>
      <c r="L20" s="305">
        <f t="shared" si="0"/>
        <v>0</v>
      </c>
    </row>
    <row r="21" spans="1:12" s="306" customFormat="1" ht="15.95" customHeight="1" x14ac:dyDescent="0.3">
      <c r="A21" s="354"/>
      <c r="B21" s="354"/>
      <c r="C21" s="354"/>
      <c r="D21" s="355"/>
      <c r="E21" s="355"/>
      <c r="F21" s="355"/>
      <c r="G21" s="351"/>
      <c r="H21" s="328"/>
      <c r="I21" s="324" t="s">
        <v>100</v>
      </c>
      <c r="J21" s="343">
        <v>300000</v>
      </c>
      <c r="K21" s="343">
        <v>1200000</v>
      </c>
      <c r="L21" s="313">
        <f t="shared" si="0"/>
        <v>900000</v>
      </c>
    </row>
    <row r="22" spans="1:12" s="306" customFormat="1" ht="15.95" customHeight="1" x14ac:dyDescent="0.3">
      <c r="A22" s="354"/>
      <c r="B22" s="354"/>
      <c r="C22" s="354"/>
      <c r="D22" s="355"/>
      <c r="E22" s="355"/>
      <c r="F22" s="355"/>
      <c r="G22" s="351"/>
      <c r="H22" s="328"/>
      <c r="I22" s="324" t="s">
        <v>133</v>
      </c>
      <c r="J22" s="343">
        <v>200000</v>
      </c>
      <c r="K22" s="343">
        <v>800000</v>
      </c>
      <c r="L22" s="313">
        <f t="shared" si="0"/>
        <v>600000</v>
      </c>
    </row>
    <row r="23" spans="1:12" s="306" customFormat="1" ht="15.95" customHeight="1" x14ac:dyDescent="0.3">
      <c r="A23" s="354"/>
      <c r="B23" s="354"/>
      <c r="C23" s="354"/>
      <c r="D23" s="355"/>
      <c r="E23" s="355"/>
      <c r="F23" s="355"/>
      <c r="G23" s="351"/>
      <c r="H23" s="328"/>
      <c r="I23" s="324" t="s">
        <v>101</v>
      </c>
      <c r="J23" s="343">
        <v>0</v>
      </c>
      <c r="K23" s="343">
        <v>0</v>
      </c>
      <c r="L23" s="305">
        <f t="shared" si="0"/>
        <v>0</v>
      </c>
    </row>
    <row r="24" spans="1:12" s="306" customFormat="1" ht="15.95" customHeight="1" x14ac:dyDescent="0.3">
      <c r="A24" s="354" t="s">
        <v>102</v>
      </c>
      <c r="B24" s="354"/>
      <c r="C24" s="354"/>
      <c r="D24" s="355"/>
      <c r="E24" s="355"/>
      <c r="F24" s="355"/>
      <c r="G24" s="358" t="s">
        <v>104</v>
      </c>
      <c r="H24" s="359"/>
      <c r="I24" s="360"/>
      <c r="J24" s="310">
        <f>J25</f>
        <v>369000</v>
      </c>
      <c r="K24" s="310">
        <f>K25</f>
        <v>3369000</v>
      </c>
      <c r="L24" s="313">
        <f t="shared" si="0"/>
        <v>3000000</v>
      </c>
    </row>
    <row r="25" spans="1:12" s="306" customFormat="1" ht="15.95" customHeight="1" x14ac:dyDescent="0.3">
      <c r="A25" s="354"/>
      <c r="B25" s="354"/>
      <c r="C25" s="354"/>
      <c r="D25" s="355"/>
      <c r="E25" s="355"/>
      <c r="F25" s="355"/>
      <c r="G25" s="361"/>
      <c r="H25" s="338" t="s">
        <v>105</v>
      </c>
      <c r="I25" s="339"/>
      <c r="J25" s="310">
        <f>J26</f>
        <v>369000</v>
      </c>
      <c r="K25" s="310">
        <f>K26</f>
        <v>3369000</v>
      </c>
      <c r="L25" s="313">
        <f t="shared" si="0"/>
        <v>3000000</v>
      </c>
    </row>
    <row r="26" spans="1:12" s="306" customFormat="1" ht="15.95" customHeight="1" x14ac:dyDescent="0.3">
      <c r="A26" s="354"/>
      <c r="B26" s="354"/>
      <c r="C26" s="354"/>
      <c r="D26" s="355"/>
      <c r="E26" s="355"/>
      <c r="F26" s="355"/>
      <c r="G26" s="351"/>
      <c r="H26" s="362"/>
      <c r="I26" s="363" t="s">
        <v>105</v>
      </c>
      <c r="J26" s="332">
        <v>369000</v>
      </c>
      <c r="K26" s="332">
        <v>3369000</v>
      </c>
      <c r="L26" s="313">
        <f t="shared" si="0"/>
        <v>3000000</v>
      </c>
    </row>
    <row r="27" spans="1:12" s="306" customFormat="1" ht="15.95" customHeight="1" x14ac:dyDescent="0.3">
      <c r="A27" s="354"/>
      <c r="B27" s="364"/>
      <c r="C27" s="365"/>
      <c r="D27" s="355"/>
      <c r="E27" s="355"/>
      <c r="F27" s="355"/>
      <c r="G27" s="366" t="s">
        <v>108</v>
      </c>
      <c r="H27" s="367"/>
      <c r="I27" s="368"/>
      <c r="J27" s="356">
        <f>J28</f>
        <v>3719000</v>
      </c>
      <c r="K27" s="356">
        <f>K28</f>
        <v>3719000</v>
      </c>
      <c r="L27" s="305">
        <f t="shared" si="0"/>
        <v>0</v>
      </c>
    </row>
    <row r="28" spans="1:12" s="306" customFormat="1" ht="15.95" customHeight="1" x14ac:dyDescent="0.3">
      <c r="A28" s="354"/>
      <c r="B28" s="354"/>
      <c r="C28" s="354"/>
      <c r="D28" s="355"/>
      <c r="E28" s="355"/>
      <c r="F28" s="355"/>
      <c r="G28" s="369" t="s">
        <v>109</v>
      </c>
      <c r="H28" s="352" t="s">
        <v>108</v>
      </c>
      <c r="I28" s="368"/>
      <c r="J28" s="310">
        <f>SUM(J29:J36)</f>
        <v>3719000</v>
      </c>
      <c r="K28" s="310">
        <f>SUM(K29:K36)</f>
        <v>3719000</v>
      </c>
      <c r="L28" s="305">
        <f t="shared" si="0"/>
        <v>0</v>
      </c>
    </row>
    <row r="29" spans="1:12" s="306" customFormat="1" ht="15.95" customHeight="1" x14ac:dyDescent="0.3">
      <c r="A29" s="370"/>
      <c r="B29" s="370"/>
      <c r="C29" s="370"/>
      <c r="D29" s="371"/>
      <c r="E29" s="371"/>
      <c r="F29" s="372"/>
      <c r="G29" s="369"/>
      <c r="H29" s="323"/>
      <c r="I29" s="373" t="s">
        <v>134</v>
      </c>
      <c r="J29" s="374">
        <v>300000</v>
      </c>
      <c r="K29" s="374">
        <v>300000</v>
      </c>
      <c r="L29" s="305">
        <f t="shared" si="0"/>
        <v>0</v>
      </c>
    </row>
    <row r="30" spans="1:12" s="306" customFormat="1" ht="15.95" customHeight="1" x14ac:dyDescent="0.3">
      <c r="A30" s="370"/>
      <c r="B30" s="370"/>
      <c r="C30" s="370"/>
      <c r="D30" s="371"/>
      <c r="E30" s="371"/>
      <c r="F30" s="372"/>
      <c r="G30" s="369"/>
      <c r="H30" s="375"/>
      <c r="I30" s="376" t="s">
        <v>135</v>
      </c>
      <c r="J30" s="374">
        <v>259000</v>
      </c>
      <c r="K30" s="374">
        <v>259000</v>
      </c>
      <c r="L30" s="305">
        <f t="shared" si="0"/>
        <v>0</v>
      </c>
    </row>
    <row r="31" spans="1:12" s="306" customFormat="1" ht="15.95" customHeight="1" x14ac:dyDescent="0.3">
      <c r="A31" s="370"/>
      <c r="B31" s="370"/>
      <c r="C31" s="370"/>
      <c r="D31" s="371"/>
      <c r="E31" s="371"/>
      <c r="F31" s="372"/>
      <c r="G31" s="369"/>
      <c r="H31" s="328"/>
      <c r="I31" s="377" t="s">
        <v>136</v>
      </c>
      <c r="J31" s="374">
        <v>200000</v>
      </c>
      <c r="K31" s="374">
        <v>200000</v>
      </c>
      <c r="L31" s="305">
        <f t="shared" si="0"/>
        <v>0</v>
      </c>
    </row>
    <row r="32" spans="1:12" s="306" customFormat="1" ht="15.95" customHeight="1" x14ac:dyDescent="0.3">
      <c r="A32" s="370"/>
      <c r="B32" s="370"/>
      <c r="C32" s="370"/>
      <c r="D32" s="371"/>
      <c r="E32" s="371"/>
      <c r="F32" s="372"/>
      <c r="G32" s="369"/>
      <c r="H32" s="375"/>
      <c r="I32" s="377" t="s">
        <v>114</v>
      </c>
      <c r="J32" s="374">
        <v>470000</v>
      </c>
      <c r="K32" s="374">
        <v>470000</v>
      </c>
      <c r="L32" s="305">
        <f t="shared" si="0"/>
        <v>0</v>
      </c>
    </row>
    <row r="33" spans="1:12" s="306" customFormat="1" ht="15.95" customHeight="1" x14ac:dyDescent="0.3">
      <c r="A33" s="370"/>
      <c r="B33" s="370"/>
      <c r="C33" s="370"/>
      <c r="D33" s="371"/>
      <c r="E33" s="371"/>
      <c r="F33" s="372"/>
      <c r="G33" s="369"/>
      <c r="H33" s="378"/>
      <c r="I33" s="377" t="s">
        <v>137</v>
      </c>
      <c r="J33" s="374">
        <v>1100000</v>
      </c>
      <c r="K33" s="374">
        <v>1100000</v>
      </c>
      <c r="L33" s="305">
        <f t="shared" si="0"/>
        <v>0</v>
      </c>
    </row>
    <row r="34" spans="1:12" s="306" customFormat="1" ht="15.95" customHeight="1" x14ac:dyDescent="0.3">
      <c r="A34" s="370"/>
      <c r="B34" s="370"/>
      <c r="C34" s="370"/>
      <c r="D34" s="371"/>
      <c r="E34" s="371"/>
      <c r="F34" s="372"/>
      <c r="G34" s="369"/>
      <c r="H34" s="328"/>
      <c r="I34" s="377" t="s">
        <v>117</v>
      </c>
      <c r="J34" s="374">
        <v>550000</v>
      </c>
      <c r="K34" s="374">
        <v>550000</v>
      </c>
      <c r="L34" s="305">
        <f t="shared" si="0"/>
        <v>0</v>
      </c>
    </row>
    <row r="35" spans="1:12" s="306" customFormat="1" ht="15.95" customHeight="1" x14ac:dyDescent="0.3">
      <c r="A35" s="370"/>
      <c r="B35" s="370"/>
      <c r="C35" s="370"/>
      <c r="D35" s="371"/>
      <c r="E35" s="371"/>
      <c r="F35" s="372"/>
      <c r="G35" s="369"/>
      <c r="H35" s="375"/>
      <c r="I35" s="377" t="s">
        <v>138</v>
      </c>
      <c r="J35" s="374">
        <v>200000</v>
      </c>
      <c r="K35" s="374">
        <v>200000</v>
      </c>
      <c r="L35" s="305">
        <f t="shared" si="0"/>
        <v>0</v>
      </c>
    </row>
    <row r="36" spans="1:12" s="306" customFormat="1" ht="15.95" customHeight="1" x14ac:dyDescent="0.3">
      <c r="A36" s="370"/>
      <c r="B36" s="370"/>
      <c r="C36" s="370"/>
      <c r="D36" s="371"/>
      <c r="E36" s="371"/>
      <c r="F36" s="372"/>
      <c r="G36" s="369"/>
      <c r="H36" s="375"/>
      <c r="I36" s="379" t="s">
        <v>139</v>
      </c>
      <c r="J36" s="374">
        <v>640000</v>
      </c>
      <c r="K36" s="374">
        <v>640000</v>
      </c>
      <c r="L36" s="305">
        <f t="shared" si="0"/>
        <v>0</v>
      </c>
    </row>
    <row r="37" spans="1:12" s="306" customFormat="1" ht="15.95" customHeight="1" x14ac:dyDescent="0.3">
      <c r="A37" s="370"/>
      <c r="B37" s="370"/>
      <c r="C37" s="370"/>
      <c r="D37" s="371"/>
      <c r="E37" s="371"/>
      <c r="F37" s="372"/>
      <c r="G37" s="366" t="s">
        <v>118</v>
      </c>
      <c r="H37" s="367"/>
      <c r="I37" s="368"/>
      <c r="J37" s="310">
        <f>J38</f>
        <v>0</v>
      </c>
      <c r="K37" s="310">
        <f>K38</f>
        <v>0</v>
      </c>
      <c r="L37" s="305">
        <f t="shared" si="0"/>
        <v>0</v>
      </c>
    </row>
    <row r="38" spans="1:12" s="306" customFormat="1" ht="15.95" customHeight="1" x14ac:dyDescent="0.3">
      <c r="A38" s="370"/>
      <c r="B38" s="370"/>
      <c r="C38" s="370"/>
      <c r="D38" s="371"/>
      <c r="E38" s="371"/>
      <c r="F38" s="372"/>
      <c r="G38" s="380"/>
      <c r="H38" s="352" t="s">
        <v>118</v>
      </c>
      <c r="I38" s="368"/>
      <c r="J38" s="310">
        <f>J39</f>
        <v>0</v>
      </c>
      <c r="K38" s="310">
        <f>K39</f>
        <v>0</v>
      </c>
      <c r="L38" s="305">
        <f t="shared" si="0"/>
        <v>0</v>
      </c>
    </row>
    <row r="39" spans="1:12" s="306" customFormat="1" ht="15.95" customHeight="1" x14ac:dyDescent="0.3">
      <c r="A39" s="370"/>
      <c r="B39" s="370"/>
      <c r="C39" s="370"/>
      <c r="D39" s="371"/>
      <c r="E39" s="371"/>
      <c r="F39" s="372"/>
      <c r="G39" s="381"/>
      <c r="H39" s="312"/>
      <c r="I39" s="324" t="s">
        <v>118</v>
      </c>
      <c r="J39" s="374">
        <v>0</v>
      </c>
      <c r="K39" s="374">
        <v>0</v>
      </c>
      <c r="L39" s="305">
        <f t="shared" si="0"/>
        <v>0</v>
      </c>
    </row>
    <row r="40" spans="1:12" s="306" customFormat="1" ht="16.5" customHeight="1" x14ac:dyDescent="0.3">
      <c r="A40" s="370"/>
      <c r="B40" s="370"/>
      <c r="C40" s="370"/>
      <c r="D40" s="371"/>
      <c r="E40" s="371"/>
      <c r="F40" s="372"/>
      <c r="G40" s="382" t="s">
        <v>119</v>
      </c>
      <c r="H40" s="383"/>
      <c r="I40" s="384"/>
      <c r="J40" s="310">
        <f>J41</f>
        <v>0</v>
      </c>
      <c r="K40" s="310">
        <f>K41</f>
        <v>0</v>
      </c>
      <c r="L40" s="305">
        <f t="shared" si="0"/>
        <v>0</v>
      </c>
    </row>
    <row r="41" spans="1:12" s="306" customFormat="1" ht="15.95" customHeight="1" x14ac:dyDescent="0.3">
      <c r="A41" s="370"/>
      <c r="B41" s="370"/>
      <c r="C41" s="370"/>
      <c r="D41" s="371"/>
      <c r="E41" s="371"/>
      <c r="F41" s="372"/>
      <c r="G41" s="380"/>
      <c r="H41" s="352" t="s">
        <v>119</v>
      </c>
      <c r="I41" s="368"/>
      <c r="J41" s="310">
        <f>J42</f>
        <v>0</v>
      </c>
      <c r="K41" s="310">
        <f>K42</f>
        <v>0</v>
      </c>
      <c r="L41" s="305">
        <f t="shared" si="0"/>
        <v>0</v>
      </c>
    </row>
    <row r="42" spans="1:12" s="306" customFormat="1" ht="15.95" customHeight="1" thickBot="1" x14ac:dyDescent="0.35">
      <c r="A42" s="370"/>
      <c r="B42" s="370"/>
      <c r="C42" s="370"/>
      <c r="D42" s="371"/>
      <c r="E42" s="371"/>
      <c r="F42" s="372"/>
      <c r="G42" s="385"/>
      <c r="H42" s="386"/>
      <c r="I42" s="387" t="s">
        <v>119</v>
      </c>
      <c r="J42" s="388">
        <v>0</v>
      </c>
      <c r="K42" s="388">
        <v>0</v>
      </c>
      <c r="L42" s="389">
        <f t="shared" si="0"/>
        <v>0</v>
      </c>
    </row>
    <row r="43" spans="1:12" s="393" customFormat="1" ht="15" customHeight="1" x14ac:dyDescent="0.3">
      <c r="A43" s="390"/>
      <c r="B43" s="390"/>
      <c r="C43" s="390"/>
      <c r="D43" s="391"/>
      <c r="E43" s="391"/>
      <c r="F43" s="283"/>
      <c r="G43" s="392"/>
      <c r="H43" s="392"/>
      <c r="I43" s="392"/>
      <c r="J43" s="283"/>
      <c r="K43" s="283"/>
      <c r="L43" s="283"/>
    </row>
  </sheetData>
  <sheetProtection selectLockedCells="1" selectUnlockedCells="1"/>
  <mergeCells count="14">
    <mergeCell ref="G24:I24"/>
    <mergeCell ref="H25:I25"/>
    <mergeCell ref="A9:C9"/>
    <mergeCell ref="B10:C10"/>
    <mergeCell ref="A12:C12"/>
    <mergeCell ref="H12:I12"/>
    <mergeCell ref="B13:C13"/>
    <mergeCell ref="H16:I16"/>
    <mergeCell ref="A1:L1"/>
    <mergeCell ref="A2:L2"/>
    <mergeCell ref="A5:C5"/>
    <mergeCell ref="G5:I5"/>
    <mergeCell ref="A6:C6"/>
    <mergeCell ref="B7:C7"/>
  </mergeCells>
  <phoneticPr fontId="3" type="noConversion"/>
  <pageMargins left="0.74803149606299213" right="0.70866141732283472" top="0.51181102362204722" bottom="0.31496062992125984" header="0.31496062992125984" footer="0.31496062992125984"/>
  <pageSetup paperSize="9" scale="83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재가</vt:lpstr>
      <vt:lpstr>장기</vt:lpstr>
      <vt:lpstr>돌봄</vt:lpstr>
      <vt:lpstr>돌봄!Print_Area</vt:lpstr>
      <vt:lpstr>장기!Print_Area</vt:lpstr>
      <vt:lpstr>재가!Print_Area</vt:lpstr>
      <vt:lpstr>재가!Print_Titles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2019-01-15T07:15:46Z</dcterms:created>
  <dcterms:modified xsi:type="dcterms:W3CDTF">2019-01-15T07:19:48Z</dcterms:modified>
</cp:coreProperties>
</file>